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23700" windowHeight="10110" tabRatio="376" activeTab="0"/>
  </bookViews>
  <sheets>
    <sheet name="parties jouées" sheetId="1" r:id="rId1"/>
    <sheet name="cartescoreCAM" sheetId="2" r:id="rId2"/>
    <sheet name="ScoreStroke" sheetId="3" r:id="rId3"/>
    <sheet name="stableford" sheetId="4" r:id="rId4"/>
    <sheet name="evolindex" sheetId="5" r:id="rId5"/>
    <sheet name="9trous" sheetId="6" r:id="rId6"/>
    <sheet name="Feuil1" sheetId="7" r:id="rId7"/>
  </sheets>
  <externalReferences>
    <externalReference r:id="rId10"/>
  </externalReferences>
  <definedNames>
    <definedName name="_xlnm.Print_Area" localSheetId="4">'evolindex'!$E$3:$AS$55</definedName>
    <definedName name="_xlnm.Print_Area" localSheetId="0">'parties jouées'!$B$5:$BB$53</definedName>
    <definedName name="_xlnm.Print_Area" localSheetId="2">'ScoreStroke'!$B$7:$R$41</definedName>
    <definedName name="_xlnm.Print_Area" localSheetId="3">'stableford'!$B$4:$R$28</definedName>
  </definedNames>
  <calcPr fullCalcOnLoad="1"/>
</workbook>
</file>

<file path=xl/sharedStrings.xml><?xml version="1.0" encoding="utf-8"?>
<sst xmlns="http://schemas.openxmlformats.org/spreadsheetml/2006/main" count="448" uniqueCount="211">
  <si>
    <t>nom</t>
  </si>
  <si>
    <t xml:space="preserve"> </t>
  </si>
  <si>
    <t>Coups rendus</t>
  </si>
  <si>
    <t>Nom</t>
  </si>
  <si>
    <t>Stroke brut</t>
  </si>
  <si>
    <t>Dates/Nom</t>
  </si>
  <si>
    <t>date</t>
  </si>
  <si>
    <t>Coups rendus FFG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</si>
  <si>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</si>
  <si>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</si>
  <si>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</si>
  <si>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</si>
  <si>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</si>
  <si>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</si>
  <si>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</si>
  <si>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</si>
  <si>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</si>
  <si>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</si>
  <si>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</si>
  <si>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</si>
  <si>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</si>
  <si>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</si>
  <si>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</si>
  <si>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</si>
  <si>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</si>
  <si>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STABLEFORD</t>
  </si>
  <si>
    <t>moyenne stableford</t>
  </si>
  <si>
    <t>index S-1</t>
  </si>
  <si>
    <t>Coups rendus ffg</t>
  </si>
  <si>
    <t>avance</t>
  </si>
  <si>
    <t>tampon</t>
  </si>
  <si>
    <t>stockage</t>
  </si>
  <si>
    <t>stockage stbfd</t>
  </si>
  <si>
    <t>moyenne générale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</si>
  <si>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</si>
  <si>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</si>
  <si>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</si>
  <si>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</si>
  <si>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</si>
  <si>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</si>
  <si>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</si>
  <si>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</si>
  <si>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</si>
  <si>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</si>
  <si>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</si>
  <si>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</si>
  <si>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</si>
  <si>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t>inv31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</si>
  <si>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</si>
  <si>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</si>
  <si>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</si>
  <si>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</si>
  <si>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</si>
  <si>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</si>
  <si>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</si>
  <si>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</si>
  <si>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</si>
  <si>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</si>
  <si>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</si>
  <si>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</si>
  <si>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</si>
  <si>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</si>
  <si>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</si>
  <si>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</si>
  <si>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</si>
  <si>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</si>
  <si>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</si>
  <si>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</si>
  <si>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</si>
  <si>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</si>
  <si>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</si>
  <si>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</si>
  <si>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</si>
  <si>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</si>
  <si>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</si>
  <si>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</si>
  <si>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</si>
  <si>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</si>
  <si>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Index FFG-07/2014</t>
  </si>
  <si>
    <t>MGui</t>
  </si>
  <si>
    <t xml:space="preserve">AR </t>
  </si>
  <si>
    <t>Inv32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</si>
  <si>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</si>
  <si>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index GDL (vs FFG)</t>
  </si>
  <si>
    <t>GDub</t>
  </si>
  <si>
    <t>JPCho</t>
  </si>
  <si>
    <t>compact</t>
  </si>
  <si>
    <t>Compact 9 trous, 2 tours</t>
  </si>
  <si>
    <t>MfEli</t>
  </si>
  <si>
    <t>Delcou</t>
  </si>
  <si>
    <t>participe sans calcul index</t>
  </si>
  <si>
    <t>ASer</t>
  </si>
  <si>
    <t>Index FFG- 01/2016</t>
  </si>
  <si>
    <t>INDEX GdJ/GdL 2016</t>
  </si>
  <si>
    <t>SERVAJEAN Alain</t>
  </si>
  <si>
    <t>TRYAIRE Serge</t>
  </si>
  <si>
    <t>DUBROCA Georges</t>
  </si>
  <si>
    <t>RAFFY André</t>
  </si>
  <si>
    <t>THIERY Pierre</t>
  </si>
  <si>
    <t>Meilleur score 2016</t>
  </si>
  <si>
    <t>index FFG (01/2016)</t>
  </si>
  <si>
    <t>CHOLLON Jean Paul</t>
  </si>
  <si>
    <t>Index FFG-01/2016</t>
  </si>
  <si>
    <t>ARaf</t>
  </si>
  <si>
    <t>GDJ-2016</t>
  </si>
  <si>
    <t>07/01/2016 fermé</t>
  </si>
  <si>
    <t>index GDJ-actuel</t>
  </si>
  <si>
    <t>LAINE Pierre</t>
  </si>
  <si>
    <t>DELAGE Jacques</t>
  </si>
  <si>
    <t>DEJOUY Yves</t>
  </si>
  <si>
    <t>MONTOUROY Thierry</t>
  </si>
  <si>
    <t>BARBIER Philippe</t>
  </si>
  <si>
    <t>GARENNE Gerard</t>
  </si>
  <si>
    <t>PERDRIAUD Pierre</t>
  </si>
  <si>
    <t>ROUSSEAU Bernard</t>
  </si>
  <si>
    <t>PLai</t>
  </si>
  <si>
    <t>JDel</t>
  </si>
  <si>
    <t>YDej</t>
  </si>
  <si>
    <t>TMont</t>
  </si>
  <si>
    <t>GGar</t>
  </si>
  <si>
    <t>PhBar</t>
  </si>
  <si>
    <t>PPer</t>
  </si>
  <si>
    <t>BRou</t>
  </si>
  <si>
    <t>21/01/2016 boueux</t>
  </si>
  <si>
    <r>
      <t xml:space="preserve">Carte de score CAMEYRAC: </t>
    </r>
    <r>
      <rPr>
        <b/>
        <sz val="12"/>
        <color indexed="8"/>
        <rFont val="Calibri"/>
        <family val="2"/>
      </rPr>
      <t>Gars du Jeudi</t>
    </r>
  </si>
  <si>
    <t>FALLOUX Pierre</t>
  </si>
  <si>
    <t>MANGAUD Gilles</t>
  </si>
  <si>
    <t>14/01/2016 fermé</t>
  </si>
  <si>
    <t>PFal</t>
  </si>
  <si>
    <t>GMan</t>
  </si>
  <si>
    <t>SYLVAIN Claude</t>
  </si>
  <si>
    <t>BRACHET Jean Pierre</t>
  </si>
  <si>
    <t>ROQUES Pierre</t>
  </si>
  <si>
    <t>BERNARD Micheline</t>
  </si>
  <si>
    <t>CSyl</t>
  </si>
  <si>
    <t>JPBra</t>
  </si>
  <si>
    <t>PRoq</t>
  </si>
  <si>
    <t>MBer</t>
  </si>
  <si>
    <t>11/02/2016 fermé</t>
  </si>
  <si>
    <t>ROUX Jacques</t>
  </si>
  <si>
    <t>JRou</t>
  </si>
  <si>
    <t>PELLISSIER Alain</t>
  </si>
  <si>
    <t>LEFEVRE Jean-Bernard</t>
  </si>
  <si>
    <t>ROUBAKOVITCH Claude</t>
  </si>
  <si>
    <t>PICARD Gilbert</t>
  </si>
  <si>
    <t>CUESTA Benjamin</t>
  </si>
  <si>
    <t>BOCHE Raymond</t>
  </si>
  <si>
    <t>AlPel</t>
  </si>
  <si>
    <t>JBLef</t>
  </si>
  <si>
    <t>CRoub</t>
  </si>
  <si>
    <t>GPic</t>
  </si>
  <si>
    <t>BCue</t>
  </si>
  <si>
    <t>RBoc</t>
  </si>
  <si>
    <t>COTSAS Pierre</t>
  </si>
  <si>
    <t>SANCHEZ Philippe</t>
  </si>
  <si>
    <t>VICTOR Chantal</t>
  </si>
  <si>
    <t>JARRY Patrick</t>
  </si>
  <si>
    <t>CHAVENTRE Annie</t>
  </si>
  <si>
    <t>ELLISON Marie France</t>
  </si>
  <si>
    <t>partiel</t>
  </si>
  <si>
    <t>PCot</t>
  </si>
  <si>
    <t>MfElli</t>
  </si>
  <si>
    <t>PhSan</t>
  </si>
  <si>
    <t>CVic</t>
  </si>
  <si>
    <t>PJar</t>
  </si>
  <si>
    <t>AnnC</t>
  </si>
  <si>
    <t>TIFFON Didier</t>
  </si>
  <si>
    <t>LEONETTI Charles</t>
  </si>
  <si>
    <t>LEONETTI Mireille</t>
  </si>
  <si>
    <t>DTiff</t>
  </si>
  <si>
    <t>07/04/2016 - joutes</t>
  </si>
  <si>
    <t xml:space="preserve">31/03/2016 - pluie </t>
  </si>
  <si>
    <t>CLeo</t>
  </si>
  <si>
    <t>MLeo</t>
  </si>
  <si>
    <t>BOUCHET Rolande</t>
  </si>
  <si>
    <t>RBou</t>
  </si>
  <si>
    <t>GARENNE Nicole</t>
  </si>
  <si>
    <t>PONSOLLE Bernard</t>
  </si>
  <si>
    <t>NGar</t>
  </si>
  <si>
    <t>BPon</t>
  </si>
  <si>
    <t>BERGEAT Danielle</t>
  </si>
  <si>
    <t>DBer</t>
  </si>
  <si>
    <t>TALAVET Eric</t>
  </si>
  <si>
    <t>ETal</t>
  </si>
  <si>
    <t>RENAUDIE Jacques</t>
  </si>
  <si>
    <t>JRen</t>
  </si>
  <si>
    <t>PICARD Eliazer</t>
  </si>
  <si>
    <t xml:space="preserve">EPic </t>
  </si>
  <si>
    <t>PLANEL BOUYOU Simone</t>
  </si>
  <si>
    <t>SPBou</t>
  </si>
  <si>
    <t>GIROIRE Roland</t>
  </si>
  <si>
    <t>GIROIRE Josette</t>
  </si>
  <si>
    <t>RGir</t>
  </si>
  <si>
    <t>JGir</t>
  </si>
  <si>
    <t>11/08/2016 (bouchon)</t>
  </si>
  <si>
    <t>LE LELYOUR Eric</t>
  </si>
  <si>
    <t>ElLey</t>
  </si>
  <si>
    <t>Jason SYLVAIN</t>
  </si>
  <si>
    <t xml:space="preserve">JSyl </t>
  </si>
  <si>
    <t>JlDel</t>
  </si>
  <si>
    <t>DELQUIGNIES Jean-Louis</t>
  </si>
  <si>
    <t>DUQUESNE-RANCELOT Christiane</t>
  </si>
  <si>
    <t>cartes oubliées par JPC</t>
  </si>
  <si>
    <t>CDuqR</t>
  </si>
  <si>
    <t>GDign</t>
  </si>
  <si>
    <t>Gerard DIGNAC</t>
  </si>
  <si>
    <t>BONNET Bernad</t>
  </si>
  <si>
    <t>BBon</t>
  </si>
  <si>
    <t>JjFev</t>
  </si>
  <si>
    <t>nouvel index GDJ/GDL 29/12/2016</t>
  </si>
  <si>
    <t>Parties Jouées 2016 (46)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</si>
</sst>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d/m/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8AC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A0C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1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0" borderId="0" applyNumberFormat="0" applyBorder="0" applyAlignment="0" applyProtection="0"/>
    <xf numFmtId="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0" fillId="41" borderId="12" xfId="0" applyFill="1" applyBorder="1" applyAlignment="1">
      <alignment horizontal="center"/>
    </xf>
    <xf numFmtId="0" fontId="16" fillId="41" borderId="0" xfId="0" applyFont="1" applyFill="1" applyAlignment="1">
      <alignment horizontal="center"/>
    </xf>
    <xf numFmtId="0" fontId="16" fillId="41" borderId="12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5" fontId="6" fillId="34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 vertical="top" wrapText="1"/>
    </xf>
    <xf numFmtId="165" fontId="18" fillId="0" borderId="18" xfId="0" applyNumberFormat="1" applyFont="1" applyBorder="1" applyAlignment="1">
      <alignment horizontal="center"/>
    </xf>
    <xf numFmtId="0" fontId="14" fillId="43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0" borderId="0" xfId="0" applyFill="1" applyAlignment="1">
      <alignment horizontal="center"/>
    </xf>
    <xf numFmtId="165" fontId="16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36" borderId="1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1" fontId="0" fillId="0" borderId="10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16" fillId="41" borderId="12" xfId="0" applyFont="1" applyFill="1" applyBorder="1" applyAlignment="1">
      <alignment/>
    </xf>
    <xf numFmtId="0" fontId="0" fillId="0" borderId="21" xfId="0" applyBorder="1" applyAlignment="1">
      <alignment/>
    </xf>
    <xf numFmtId="0" fontId="0" fillId="39" borderId="22" xfId="0" applyFill="1" applyBorder="1" applyAlignment="1">
      <alignment/>
    </xf>
    <xf numFmtId="0" fontId="0" fillId="39" borderId="15" xfId="0" applyFill="1" applyBorder="1" applyAlignment="1">
      <alignment/>
    </xf>
    <xf numFmtId="0" fontId="13" fillId="45" borderId="1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9" borderId="14" xfId="0" applyFill="1" applyBorder="1" applyAlignment="1">
      <alignment/>
    </xf>
    <xf numFmtId="0" fontId="0" fillId="39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9" borderId="22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2" borderId="22" xfId="0" applyFill="1" applyBorder="1" applyAlignment="1">
      <alignment/>
    </xf>
    <xf numFmtId="0" fontId="0" fillId="42" borderId="15" xfId="0" applyFill="1" applyBorder="1" applyAlignment="1">
      <alignment/>
    </xf>
    <xf numFmtId="0" fontId="0" fillId="46" borderId="14" xfId="0" applyFill="1" applyBorder="1" applyAlignment="1">
      <alignment/>
    </xf>
    <xf numFmtId="0" fontId="0" fillId="46" borderId="24" xfId="0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0" fillId="42" borderId="22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0" xfId="45" applyAlignment="1" applyProtection="1">
      <alignment/>
      <protection/>
    </xf>
    <xf numFmtId="0" fontId="19" fillId="0" borderId="0" xfId="0" applyFont="1" applyAlignment="1">
      <alignment/>
    </xf>
    <xf numFmtId="0" fontId="0" fillId="47" borderId="10" xfId="0" applyFill="1" applyBorder="1" applyAlignment="1">
      <alignment/>
    </xf>
    <xf numFmtId="0" fontId="0" fillId="47" borderId="1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14" fontId="20" fillId="0" borderId="10" xfId="0" applyNumberFormat="1" applyFont="1" applyBorder="1" applyAlignment="1">
      <alignment horizontal="center"/>
    </xf>
    <xf numFmtId="165" fontId="0" fillId="36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3" fillId="48" borderId="11" xfId="0" applyFont="1" applyFill="1" applyBorder="1" applyAlignment="1">
      <alignment horizontal="center" vertical="top" wrapText="1"/>
    </xf>
    <xf numFmtId="0" fontId="0" fillId="48" borderId="11" xfId="0" applyFill="1" applyBorder="1" applyAlignment="1">
      <alignment horizontal="center"/>
    </xf>
    <xf numFmtId="0" fontId="0" fillId="48" borderId="11" xfId="0" applyFill="1" applyBorder="1" applyAlignment="1">
      <alignment/>
    </xf>
    <xf numFmtId="0" fontId="13" fillId="49" borderId="29" xfId="0" applyFont="1" applyFill="1" applyBorder="1" applyAlignment="1">
      <alignment horizontal="center"/>
    </xf>
    <xf numFmtId="0" fontId="0" fillId="50" borderId="10" xfId="0" applyFill="1" applyBorder="1" applyAlignment="1">
      <alignment/>
    </xf>
    <xf numFmtId="0" fontId="1" fillId="51" borderId="0" xfId="0" applyFont="1" applyFill="1" applyBorder="1" applyAlignment="1">
      <alignment horizontal="center"/>
    </xf>
    <xf numFmtId="1" fontId="13" fillId="51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11" fillId="0" borderId="28" xfId="0" applyFont="1" applyBorder="1" applyAlignment="1">
      <alignment/>
    </xf>
    <xf numFmtId="0" fontId="11" fillId="0" borderId="27" xfId="0" applyFont="1" applyBorder="1" applyAlignment="1">
      <alignment/>
    </xf>
    <xf numFmtId="1" fontId="4" fillId="52" borderId="10" xfId="0" applyNumberFormat="1" applyFont="1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3" fillId="54" borderId="11" xfId="0" applyFont="1" applyFill="1" applyBorder="1" applyAlignment="1">
      <alignment horizontal="center"/>
    </xf>
    <xf numFmtId="0" fontId="3" fillId="55" borderId="11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49" borderId="0" xfId="0" applyFill="1" applyAlignment="1">
      <alignment/>
    </xf>
    <xf numFmtId="0" fontId="13" fillId="9" borderId="10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61" fillId="9" borderId="11" xfId="0" applyFont="1" applyFill="1" applyBorder="1" applyAlignment="1">
      <alignment horizontal="center"/>
    </xf>
    <xf numFmtId="165" fontId="0" fillId="49" borderId="10" xfId="0" applyNumberForma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top" wrapText="1"/>
    </xf>
    <xf numFmtId="165" fontId="0" fillId="36" borderId="30" xfId="0" applyNumberFormat="1" applyFill="1" applyBorder="1" applyAlignment="1">
      <alignment horizontal="center"/>
    </xf>
    <xf numFmtId="0" fontId="61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3" fillId="0" borderId="31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4" fontId="13" fillId="9" borderId="29" xfId="0" applyNumberFormat="1" applyFont="1" applyFill="1" applyBorder="1" applyAlignment="1">
      <alignment horizontal="center"/>
    </xf>
    <xf numFmtId="14" fontId="0" fillId="36" borderId="29" xfId="0" applyNumberForma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49" borderId="32" xfId="0" applyFill="1" applyBorder="1" applyAlignment="1">
      <alignment/>
    </xf>
    <xf numFmtId="0" fontId="13" fillId="36" borderId="14" xfId="0" applyFont="1" applyFill="1" applyBorder="1" applyAlignment="1">
      <alignment horizontal="center"/>
    </xf>
    <xf numFmtId="0" fontId="13" fillId="45" borderId="24" xfId="0" applyFont="1" applyFill="1" applyBorder="1" applyAlignment="1">
      <alignment horizontal="center"/>
    </xf>
    <xf numFmtId="171" fontId="11" fillId="0" borderId="0" xfId="0" applyNumberFormat="1" applyFont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49" borderId="10" xfId="0" applyFont="1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165" fontId="61" fillId="9" borderId="11" xfId="0" applyNumberFormat="1" applyFont="1" applyFill="1" applyBorder="1" applyAlignment="1">
      <alignment horizontal="center"/>
    </xf>
    <xf numFmtId="165" fontId="61" fillId="36" borderId="10" xfId="0" applyNumberFormat="1" applyFont="1" applyFill="1" applyBorder="1" applyAlignment="1">
      <alignment horizontal="center"/>
    </xf>
    <xf numFmtId="165" fontId="61" fillId="49" borderId="10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56" borderId="10" xfId="0" applyFont="1" applyFill="1" applyBorder="1" applyAlignment="1">
      <alignment horizontal="center"/>
    </xf>
    <xf numFmtId="0" fontId="61" fillId="11" borderId="10" xfId="0" applyFont="1" applyFill="1" applyBorder="1" applyAlignment="1">
      <alignment horizontal="center"/>
    </xf>
    <xf numFmtId="0" fontId="61" fillId="5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64" fillId="0" borderId="0" xfId="0" applyFont="1" applyAlignment="1">
      <alignment/>
    </xf>
    <xf numFmtId="0" fontId="0" fillId="49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61" fillId="49" borderId="22" xfId="0" applyFont="1" applyFill="1" applyBorder="1" applyAlignment="1">
      <alignment horizontal="center"/>
    </xf>
    <xf numFmtId="0" fontId="61" fillId="49" borderId="0" xfId="0" applyFont="1" applyFill="1" applyBorder="1" applyAlignment="1">
      <alignment horizontal="center"/>
    </xf>
    <xf numFmtId="0" fontId="61" fillId="49" borderId="13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170" fontId="13" fillId="49" borderId="11" xfId="0" applyNumberFormat="1" applyFont="1" applyFill="1" applyBorder="1" applyAlignment="1">
      <alignment horizontal="center" vertical="center"/>
    </xf>
    <xf numFmtId="170" fontId="13" fillId="49" borderId="35" xfId="0" applyNumberFormat="1" applyFont="1" applyFill="1" applyBorder="1" applyAlignment="1">
      <alignment horizontal="center" vertical="center"/>
    </xf>
    <xf numFmtId="170" fontId="61" fillId="49" borderId="11" xfId="0" applyNumberFormat="1" applyFont="1" applyFill="1" applyBorder="1" applyAlignment="1">
      <alignment horizontal="center" vertical="center"/>
    </xf>
    <xf numFmtId="170" fontId="61" fillId="49" borderId="36" xfId="0" applyNumberFormat="1" applyFont="1" applyFill="1" applyBorder="1" applyAlignment="1">
      <alignment horizontal="center" vertical="center"/>
    </xf>
    <xf numFmtId="165" fontId="61" fillId="49" borderId="13" xfId="0" applyNumberFormat="1" applyFont="1" applyFill="1" applyBorder="1" applyAlignment="1">
      <alignment horizontal="center"/>
    </xf>
    <xf numFmtId="165" fontId="0" fillId="49" borderId="30" xfId="0" applyNumberFormat="1" applyFill="1" applyBorder="1" applyAlignment="1">
      <alignment horizontal="center"/>
    </xf>
    <xf numFmtId="0" fontId="61" fillId="49" borderId="34" xfId="0" applyFont="1" applyFill="1" applyBorder="1" applyAlignment="1">
      <alignment horizontal="center"/>
    </xf>
    <xf numFmtId="0" fontId="0" fillId="49" borderId="30" xfId="0" applyFill="1" applyBorder="1" applyAlignment="1">
      <alignment/>
    </xf>
    <xf numFmtId="1" fontId="0" fillId="49" borderId="10" xfId="0" applyNumberFormat="1" applyFill="1" applyBorder="1" applyAlignment="1">
      <alignment horizontal="center"/>
    </xf>
    <xf numFmtId="0" fontId="64" fillId="49" borderId="10" xfId="0" applyFont="1" applyFill="1" applyBorder="1" applyAlignment="1">
      <alignment horizontal="center"/>
    </xf>
    <xf numFmtId="0" fontId="21" fillId="49" borderId="10" xfId="0" applyFont="1" applyFill="1" applyBorder="1" applyAlignment="1">
      <alignment horizontal="center"/>
    </xf>
    <xf numFmtId="14" fontId="2" fillId="49" borderId="10" xfId="0" applyNumberFormat="1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14" fontId="0" fillId="49" borderId="10" xfId="0" applyNumberFormat="1" applyFill="1" applyBorder="1" applyAlignment="1">
      <alignment horizontal="center"/>
    </xf>
    <xf numFmtId="0" fontId="10" fillId="49" borderId="10" xfId="0" applyFont="1" applyFill="1" applyBorder="1" applyAlignment="1">
      <alignment horizontal="center"/>
    </xf>
    <xf numFmtId="0" fontId="0" fillId="49" borderId="0" xfId="0" applyFill="1" applyAlignment="1">
      <alignment horizontal="center"/>
    </xf>
    <xf numFmtId="1" fontId="2" fillId="49" borderId="10" xfId="0" applyNumberFormat="1" applyFont="1" applyFill="1" applyBorder="1" applyAlignment="1">
      <alignment horizontal="center"/>
    </xf>
    <xf numFmtId="0" fontId="2" fillId="49" borderId="12" xfId="0" applyFont="1" applyFill="1" applyBorder="1" applyAlignment="1">
      <alignment horizontal="center"/>
    </xf>
    <xf numFmtId="0" fontId="14" fillId="49" borderId="10" xfId="0" applyFont="1" applyFill="1" applyBorder="1" applyAlignment="1">
      <alignment horizontal="center"/>
    </xf>
    <xf numFmtId="14" fontId="0" fillId="49" borderId="10" xfId="0" applyNumberFormat="1" applyFill="1" applyBorder="1" applyAlignment="1">
      <alignment/>
    </xf>
    <xf numFmtId="165" fontId="61" fillId="49" borderId="30" xfId="0" applyNumberFormat="1" applyFont="1" applyFill="1" applyBorder="1" applyAlignment="1">
      <alignment horizontal="center"/>
    </xf>
    <xf numFmtId="0" fontId="0" fillId="49" borderId="0" xfId="0" applyFill="1" applyBorder="1" applyAlignment="1">
      <alignment/>
    </xf>
    <xf numFmtId="0" fontId="0" fillId="49" borderId="0" xfId="0" applyFill="1" applyBorder="1" applyAlignment="1">
      <alignment horizontal="center"/>
    </xf>
    <xf numFmtId="165" fontId="61" fillId="56" borderId="30" xfId="0" applyNumberFormat="1" applyFont="1" applyFill="1" applyBorder="1" applyAlignment="1">
      <alignment horizontal="center"/>
    </xf>
    <xf numFmtId="165" fontId="61" fillId="57" borderId="30" xfId="0" applyNumberFormat="1" applyFont="1" applyFill="1" applyBorder="1" applyAlignment="1">
      <alignment horizontal="center"/>
    </xf>
    <xf numFmtId="165" fontId="61" fillId="57" borderId="37" xfId="0" applyNumberFormat="1" applyFont="1" applyFill="1" applyBorder="1" applyAlignment="1">
      <alignment horizontal="center"/>
    </xf>
    <xf numFmtId="165" fontId="61" fillId="17" borderId="30" xfId="0" applyNumberFormat="1" applyFont="1" applyFill="1" applyBorder="1" applyAlignment="1">
      <alignment horizontal="center"/>
    </xf>
    <xf numFmtId="0" fontId="2" fillId="58" borderId="10" xfId="0" applyFont="1" applyFill="1" applyBorder="1" applyAlignment="1">
      <alignment horizontal="center"/>
    </xf>
    <xf numFmtId="0" fontId="3" fillId="58" borderId="10" xfId="0" applyFont="1" applyFill="1" applyBorder="1" applyAlignment="1">
      <alignment horizontal="center"/>
    </xf>
    <xf numFmtId="165" fontId="61" fillId="57" borderId="13" xfId="0" applyNumberFormat="1" applyFont="1" applyFill="1" applyBorder="1" applyAlignment="1">
      <alignment horizontal="center"/>
    </xf>
    <xf numFmtId="165" fontId="61" fillId="56" borderId="10" xfId="0" applyNumberFormat="1" applyFont="1" applyFill="1" applyBorder="1" applyAlignment="1">
      <alignment horizontal="center"/>
    </xf>
    <xf numFmtId="165" fontId="61" fillId="57" borderId="10" xfId="0" applyNumberFormat="1" applyFont="1" applyFill="1" applyBorder="1" applyAlignment="1">
      <alignment horizontal="center"/>
    </xf>
    <xf numFmtId="165" fontId="61" fillId="17" borderId="10" xfId="0" applyNumberFormat="1" applyFont="1" applyFill="1" applyBorder="1" applyAlignment="1">
      <alignment horizontal="center"/>
    </xf>
    <xf numFmtId="165" fontId="61" fillId="11" borderId="10" xfId="0" applyNumberFormat="1" applyFont="1" applyFill="1" applyBorder="1" applyAlignment="1">
      <alignment horizontal="center"/>
    </xf>
    <xf numFmtId="0" fontId="61" fillId="59" borderId="10" xfId="0" applyFont="1" applyFill="1" applyBorder="1" applyAlignment="1">
      <alignment horizontal="center"/>
    </xf>
    <xf numFmtId="165" fontId="61" fillId="60" borderId="10" xfId="0" applyNumberFormat="1" applyFont="1" applyFill="1" applyBorder="1" applyAlignment="1">
      <alignment horizontal="center"/>
    </xf>
    <xf numFmtId="0" fontId="0" fillId="59" borderId="10" xfId="0" applyFill="1" applyBorder="1" applyAlignment="1">
      <alignment horizontal="center"/>
    </xf>
    <xf numFmtId="1" fontId="0" fillId="61" borderId="10" xfId="0" applyNumberFormat="1" applyFill="1" applyBorder="1" applyAlignment="1">
      <alignment horizontal="center"/>
    </xf>
    <xf numFmtId="0" fontId="0" fillId="61" borderId="10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4" fontId="65" fillId="49" borderId="1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0" fillId="59" borderId="10" xfId="0" applyNumberFormat="1" applyFill="1" applyBorder="1" applyAlignment="1">
      <alignment horizontal="center"/>
    </xf>
    <xf numFmtId="165" fontId="61" fillId="56" borderId="22" xfId="0" applyNumberFormat="1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65" fontId="61" fillId="11" borderId="13" xfId="0" applyNumberFormat="1" applyFont="1" applyFill="1" applyBorder="1" applyAlignment="1">
      <alignment horizontal="center"/>
    </xf>
    <xf numFmtId="165" fontId="61" fillId="0" borderId="10" xfId="0" applyNumberFormat="1" applyFont="1" applyBorder="1" applyAlignment="1">
      <alignment horizontal="center"/>
    </xf>
    <xf numFmtId="165" fontId="61" fillId="57" borderId="22" xfId="0" applyNumberFormat="1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22" fillId="56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1" fontId="0" fillId="56" borderId="10" xfId="0" applyNumberFormat="1" applyFill="1" applyBorder="1" applyAlignment="1">
      <alignment horizontal="center"/>
    </xf>
    <xf numFmtId="0" fontId="61" fillId="57" borderId="22" xfId="0" applyFont="1" applyFill="1" applyBorder="1" applyAlignment="1">
      <alignment horizontal="center"/>
    </xf>
    <xf numFmtId="0" fontId="61" fillId="17" borderId="10" xfId="0" applyFont="1" applyFill="1" applyBorder="1" applyAlignment="1">
      <alignment horizontal="center"/>
    </xf>
    <xf numFmtId="0" fontId="0" fillId="57" borderId="10" xfId="0" applyFill="1" applyBorder="1" applyAlignment="1">
      <alignment horizontal="center"/>
    </xf>
    <xf numFmtId="0" fontId="0" fillId="62" borderId="10" xfId="0" applyFill="1" applyBorder="1" applyAlignment="1">
      <alignment/>
    </xf>
    <xf numFmtId="0" fontId="66" fillId="62" borderId="10" xfId="0" applyFont="1" applyFill="1" applyBorder="1" applyAlignment="1">
      <alignment horizontal="center"/>
    </xf>
    <xf numFmtId="0" fontId="13" fillId="49" borderId="10" xfId="0" applyFont="1" applyFill="1" applyBorder="1" applyAlignment="1">
      <alignment horizontal="center"/>
    </xf>
    <xf numFmtId="0" fontId="0" fillId="49" borderId="10" xfId="0" applyFill="1" applyBorder="1" applyAlignment="1">
      <alignment horizontal="center" vertical="center"/>
    </xf>
    <xf numFmtId="0" fontId="0" fillId="61" borderId="10" xfId="0" applyFill="1" applyBorder="1" applyAlignment="1">
      <alignment horizontal="center" vertical="center"/>
    </xf>
    <xf numFmtId="1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61" fillId="56" borderId="22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61" fillId="11" borderId="22" xfId="0" applyFont="1" applyFill="1" applyBorder="1" applyAlignment="1">
      <alignment horizontal="center"/>
    </xf>
    <xf numFmtId="0" fontId="0" fillId="59" borderId="0" xfId="0" applyFill="1" applyAlignment="1">
      <alignment/>
    </xf>
    <xf numFmtId="0" fontId="0" fillId="59" borderId="0" xfId="0" applyFill="1" applyAlignment="1">
      <alignment horizontal="center"/>
    </xf>
    <xf numFmtId="165" fontId="13" fillId="57" borderId="21" xfId="0" applyNumberFormat="1" applyFont="1" applyFill="1" applyBorder="1" applyAlignment="1">
      <alignment horizontal="center" vertical="center"/>
    </xf>
    <xf numFmtId="0" fontId="61" fillId="17" borderId="34" xfId="0" applyFont="1" applyFill="1" applyBorder="1" applyAlignment="1">
      <alignment horizontal="center"/>
    </xf>
    <xf numFmtId="0" fontId="61" fillId="57" borderId="34" xfId="0" applyFont="1" applyFill="1" applyBorder="1" applyAlignment="1">
      <alignment horizontal="center"/>
    </xf>
    <xf numFmtId="0" fontId="61" fillId="56" borderId="34" xfId="0" applyFon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165" fontId="24" fillId="57" borderId="22" xfId="0" applyNumberFormat="1" applyFont="1" applyFill="1" applyBorder="1" applyAlignment="1">
      <alignment horizontal="center" vertical="center"/>
    </xf>
    <xf numFmtId="0" fontId="61" fillId="63" borderId="10" xfId="0" applyFont="1" applyFill="1" applyBorder="1" applyAlignment="1">
      <alignment horizontal="center"/>
    </xf>
    <xf numFmtId="0" fontId="61" fillId="63" borderId="22" xfId="0" applyFont="1" applyFill="1" applyBorder="1" applyAlignment="1">
      <alignment horizontal="center"/>
    </xf>
    <xf numFmtId="14" fontId="65" fillId="0" borderId="10" xfId="0" applyNumberFormat="1" applyFont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0" fillId="61" borderId="10" xfId="0" applyFont="1" applyFill="1" applyBorder="1" applyAlignment="1">
      <alignment horizontal="center"/>
    </xf>
    <xf numFmtId="0" fontId="61" fillId="60" borderId="22" xfId="0" applyFont="1" applyFill="1" applyBorder="1" applyAlignment="1">
      <alignment horizontal="center"/>
    </xf>
    <xf numFmtId="0" fontId="61" fillId="60" borderId="10" xfId="0" applyFont="1" applyFill="1" applyBorder="1" applyAlignment="1">
      <alignment horizontal="center"/>
    </xf>
    <xf numFmtId="0" fontId="13" fillId="57" borderId="29" xfId="0" applyFont="1" applyFill="1" applyBorder="1" applyAlignment="1">
      <alignment horizontal="center"/>
    </xf>
    <xf numFmtId="170" fontId="67" fillId="64" borderId="35" xfId="0" applyNumberFormat="1" applyFont="1" applyFill="1" applyBorder="1" applyAlignment="1">
      <alignment horizontal="center" vertical="center"/>
    </xf>
    <xf numFmtId="0" fontId="67" fillId="65" borderId="22" xfId="0" applyFont="1" applyFill="1" applyBorder="1" applyAlignment="1">
      <alignment horizontal="center"/>
    </xf>
    <xf numFmtId="0" fontId="67" fillId="65" borderId="10" xfId="0" applyFont="1" applyFill="1" applyBorder="1" applyAlignment="1">
      <alignment horizontal="center"/>
    </xf>
    <xf numFmtId="0" fontId="67" fillId="64" borderId="10" xfId="0" applyFont="1" applyFill="1" applyBorder="1" applyAlignment="1">
      <alignment horizontal="center"/>
    </xf>
    <xf numFmtId="0" fontId="67" fillId="66" borderId="10" xfId="0" applyFont="1" applyFill="1" applyBorder="1" applyAlignment="1">
      <alignment horizontal="center"/>
    </xf>
    <xf numFmtId="0" fontId="61" fillId="62" borderId="10" xfId="0" applyFont="1" applyFill="1" applyBorder="1" applyAlignment="1">
      <alignment horizontal="center"/>
    </xf>
    <xf numFmtId="0" fontId="61" fillId="17" borderId="22" xfId="0" applyFont="1" applyFill="1" applyBorder="1" applyAlignment="1">
      <alignment horizontal="center"/>
    </xf>
    <xf numFmtId="14" fontId="0" fillId="49" borderId="29" xfId="0" applyNumberFormat="1" applyFill="1" applyBorder="1" applyAlignment="1">
      <alignment horizontal="center"/>
    </xf>
    <xf numFmtId="1" fontId="61" fillId="49" borderId="10" xfId="0" applyNumberFormat="1" applyFont="1" applyFill="1" applyBorder="1" applyAlignment="1">
      <alignment horizontal="center"/>
    </xf>
    <xf numFmtId="0" fontId="68" fillId="49" borderId="10" xfId="0" applyFont="1" applyFill="1" applyBorder="1" applyAlignment="1">
      <alignment horizontal="center"/>
    </xf>
    <xf numFmtId="1" fontId="69" fillId="49" borderId="10" xfId="0" applyNumberFormat="1" applyFont="1" applyFill="1" applyBorder="1" applyAlignment="1">
      <alignment horizontal="center"/>
    </xf>
    <xf numFmtId="0" fontId="61" fillId="49" borderId="10" xfId="0" applyFont="1" applyFill="1" applyBorder="1" applyAlignment="1">
      <alignment/>
    </xf>
    <xf numFmtId="0" fontId="61" fillId="49" borderId="10" xfId="0" applyFont="1" applyFill="1" applyBorder="1" applyAlignment="1" quotePrefix="1">
      <alignment horizontal="center"/>
    </xf>
    <xf numFmtId="14" fontId="22" fillId="49" borderId="29" xfId="0" applyNumberFormat="1" applyFont="1" applyFill="1" applyBorder="1" applyAlignment="1">
      <alignment horizontal="center"/>
    </xf>
    <xf numFmtId="0" fontId="70" fillId="49" borderId="10" xfId="0" applyFont="1" applyFill="1" applyBorder="1" applyAlignment="1">
      <alignment horizontal="center"/>
    </xf>
    <xf numFmtId="0" fontId="71" fillId="49" borderId="10" xfId="0" applyFont="1" applyFill="1" applyBorder="1" applyAlignment="1">
      <alignment horizontal="center"/>
    </xf>
    <xf numFmtId="0" fontId="61" fillId="57" borderId="29" xfId="0" applyFont="1" applyFill="1" applyBorder="1" applyAlignment="1">
      <alignment horizontal="center"/>
    </xf>
    <xf numFmtId="0" fontId="13" fillId="56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10315710"/>
        <c:axId val="25732527"/>
      </c:line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5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52075"/>
          <c:w val="0.093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57</xdr:row>
      <xdr:rowOff>171450</xdr:rowOff>
    </xdr:to>
    <xdr:graphicFrame>
      <xdr:nvGraphicFramePr>
        <xdr:cNvPr id="1" name="Graphique 2"/>
        <xdr:cNvGraphicFramePr/>
      </xdr:nvGraphicFramePr>
      <xdr:xfrm>
        <a:off x="29746575" y="1590675"/>
        <a:ext cx="12744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cagnotte-vad"/>
      <sheetName val="hivernales"/>
      <sheetName val="joutes161027"/>
      <sheetName val="15112016"/>
      <sheetName val="BBQ"/>
      <sheetName val="Septembre2016"/>
      <sheetName val="IBM"/>
      <sheetName val="index-gdj"/>
      <sheetName val="polo"/>
      <sheetName val="golfs"/>
      <sheetName val="ref"/>
      <sheetName val="joutes150910"/>
      <sheetName val="joutes160407"/>
      <sheetName val="Feuil3"/>
      <sheetName val="Feuil1"/>
      <sheetName val="Feuil2"/>
    </sheetNames>
    <sheetDataSet>
      <sheetData sheetId="13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99"/>
  <sheetViews>
    <sheetView tabSelected="1" zoomScalePageLayoutView="0" workbookViewId="0" topLeftCell="W1">
      <selection activeCell="B5" sqref="B5:BC55"/>
    </sheetView>
  </sheetViews>
  <sheetFormatPr defaultColWidth="11.421875" defaultRowHeight="15"/>
  <cols>
    <col min="1" max="1" width="2.0039062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5.421875" style="0" customWidth="1"/>
    <col min="8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9" width="5.7109375" style="0" customWidth="1"/>
    <col min="30" max="30" width="6.7109375" style="0" customWidth="1"/>
    <col min="31" max="31" width="5.8515625" style="0" customWidth="1"/>
    <col min="32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45" t="str">
        <f>ScoreStroke!B2</f>
        <v>Nom</v>
      </c>
      <c r="C1" s="45" t="str">
        <f>ScoreStroke!C2</f>
        <v>ASer</v>
      </c>
      <c r="D1" s="45" t="str">
        <f>ScoreStroke!D2</f>
        <v>STry</v>
      </c>
      <c r="E1" s="45" t="str">
        <f>ScoreStroke!E2</f>
        <v>PThi</v>
      </c>
      <c r="F1" s="45" t="str">
        <f>ScoreStroke!F2</f>
        <v>GDub</v>
      </c>
      <c r="G1" s="45" t="str">
        <f>ScoreStroke!G2</f>
        <v>ARaf</v>
      </c>
      <c r="H1" s="45" t="str">
        <f>ScoreStroke!H2</f>
        <v>PLai</v>
      </c>
      <c r="I1" s="45" t="str">
        <f>ScoreStroke!I2</f>
        <v>JDel</v>
      </c>
      <c r="J1" s="45" t="str">
        <f>ScoreStroke!J2</f>
        <v>YDej</v>
      </c>
      <c r="K1" s="45" t="str">
        <f>ScoreStroke!K2</f>
        <v>TMont</v>
      </c>
      <c r="L1" s="45" t="str">
        <f>ScoreStroke!L2</f>
        <v>JPCho</v>
      </c>
      <c r="M1" s="45" t="str">
        <f>ScoreStroke!M2</f>
        <v>GGar</v>
      </c>
      <c r="N1" s="45" t="str">
        <f>ScoreStroke!N2</f>
        <v>PhBar</v>
      </c>
      <c r="O1" s="45" t="str">
        <f>ScoreStroke!O2</f>
        <v>PPer</v>
      </c>
      <c r="P1" s="45" t="str">
        <f>ScoreStroke!P2</f>
        <v>BRou</v>
      </c>
      <c r="Q1" s="45" t="str">
        <f>ScoreStroke!Q2</f>
        <v>MBer</v>
      </c>
      <c r="R1" s="45" t="str">
        <f>ScoreStroke!R2</f>
        <v>PFal</v>
      </c>
      <c r="S1" s="45" t="str">
        <f>ScoreStroke!S2</f>
        <v>GMan</v>
      </c>
      <c r="T1" s="45" t="str">
        <f>ScoreStroke!T2</f>
        <v>CSyl</v>
      </c>
      <c r="U1" s="45" t="str">
        <f>ScoreStroke!U2</f>
        <v>JPBra</v>
      </c>
      <c r="V1" s="45" t="str">
        <f>ScoreStroke!V2</f>
        <v>PRoq</v>
      </c>
      <c r="W1" s="45" t="str">
        <f>ScoreStroke!W2</f>
        <v>JRou</v>
      </c>
      <c r="X1" s="45" t="str">
        <f>ScoreStroke!X2</f>
        <v>JlDel</v>
      </c>
      <c r="Y1" s="45" t="str">
        <f>ScoreStroke!Y2</f>
        <v>AlPel</v>
      </c>
      <c r="Z1" s="45" t="str">
        <f>ScoreStroke!Z2</f>
        <v>JBLef</v>
      </c>
      <c r="AA1" s="45" t="str">
        <f>ScoreStroke!AA2</f>
        <v>CRoub</v>
      </c>
      <c r="AB1" s="45" t="str">
        <f>ScoreStroke!AB2</f>
        <v>GPic</v>
      </c>
      <c r="AC1" s="45" t="str">
        <f>ScoreStroke!AC2</f>
        <v>BCue</v>
      </c>
      <c r="AD1" s="45" t="str">
        <f>ScoreStroke!AD2</f>
        <v>RBoc</v>
      </c>
      <c r="AE1" s="45" t="str">
        <f>ScoreStroke!AE2</f>
        <v>PCot</v>
      </c>
      <c r="AF1" s="45" t="str">
        <f>ScoreStroke!AF2</f>
        <v>MfElli</v>
      </c>
      <c r="AG1" s="45" t="str">
        <f>ScoreStroke!AG2</f>
        <v>PhSan</v>
      </c>
      <c r="AH1" s="45" t="str">
        <f>ScoreStroke!AH2</f>
        <v>CVic</v>
      </c>
      <c r="AI1" s="45" t="str">
        <f>ScoreStroke!AI2</f>
        <v>PJar</v>
      </c>
      <c r="AJ1" s="45" t="str">
        <f>ScoreStroke!AJ2</f>
        <v>AnnC</v>
      </c>
      <c r="AK1" s="45" t="str">
        <f>ScoreStroke!AK2</f>
        <v>DTiff</v>
      </c>
      <c r="AL1" s="45" t="str">
        <f>ScoreStroke!AL2</f>
        <v>CLeo</v>
      </c>
      <c r="AM1" s="45" t="str">
        <f>ScoreStroke!AM2</f>
        <v>MLeo</v>
      </c>
      <c r="AN1" s="45" t="str">
        <f>ScoreStroke!AN2</f>
        <v>RBou</v>
      </c>
      <c r="AO1" s="45" t="str">
        <f>ScoreStroke!AO2</f>
        <v>NGar</v>
      </c>
      <c r="AP1" s="45" t="str">
        <f>ScoreStroke!AP2</f>
        <v>BPon</v>
      </c>
      <c r="AQ1" s="45" t="str">
        <f>ScoreStroke!AQ2</f>
        <v>DBer</v>
      </c>
      <c r="AR1" s="45" t="str">
        <f>ScoreStroke!AR2</f>
        <v>ETal</v>
      </c>
      <c r="AS1" s="45" t="str">
        <f>ScoreStroke!AS2</f>
        <v>JRen</v>
      </c>
      <c r="AT1" s="45" t="str">
        <f>ScoreStroke!AT2</f>
        <v>EPic </v>
      </c>
      <c r="AU1" s="45" t="str">
        <f>ScoreStroke!AU2</f>
        <v>SPBou</v>
      </c>
      <c r="AV1" s="45" t="str">
        <f>ScoreStroke!AV2</f>
        <v>RGir</v>
      </c>
      <c r="AW1" s="45" t="str">
        <f>ScoreStroke!AW2</f>
        <v>JGir</v>
      </c>
      <c r="AX1" s="63" t="str">
        <f>ScoreStroke!AX1</f>
        <v>ElLey</v>
      </c>
      <c r="AY1" s="63" t="str">
        <f>ScoreStroke!AY1</f>
        <v>JSyl </v>
      </c>
      <c r="AZ1" s="63" t="str">
        <f>ScoreStroke!AZ1</f>
        <v>CDuqR</v>
      </c>
      <c r="BA1" s="63" t="str">
        <f>ScoreStroke!BA1</f>
        <v>GDign</v>
      </c>
      <c r="BB1" s="63" t="str">
        <f>ScoreStroke!BB1</f>
        <v>BBon</v>
      </c>
      <c r="BC1" s="63" t="str">
        <f>ScoreStroke!BC1</f>
        <v>JjFev</v>
      </c>
      <c r="BD1" s="63" t="str">
        <f>ScoreStroke!BD1</f>
        <v>inv31</v>
      </c>
      <c r="BE1" s="63" t="str">
        <f>ScoreStroke!BE1</f>
        <v>Inv32</v>
      </c>
    </row>
    <row r="2" spans="2:57" ht="15.75" thickBot="1">
      <c r="B2" s="28">
        <f>ScoreStroke!B3</f>
        <v>42733</v>
      </c>
      <c r="C2" s="1">
        <f>ScoreStroke!C3</f>
        <v>114</v>
      </c>
      <c r="D2" s="1">
        <f>ScoreStroke!D3</f>
        <v>0</v>
      </c>
      <c r="E2" s="1">
        <f>ScoreStroke!E3</f>
        <v>0</v>
      </c>
      <c r="F2" s="1">
        <f>ScoreStroke!F3</f>
        <v>113</v>
      </c>
      <c r="G2" s="1">
        <f>ScoreStroke!G3</f>
        <v>0</v>
      </c>
      <c r="H2" s="1">
        <f>ScoreStroke!H3</f>
        <v>104</v>
      </c>
      <c r="I2" s="1">
        <f>ScoreStroke!I3</f>
        <v>0</v>
      </c>
      <c r="J2" s="1">
        <f>ScoreStroke!J3</f>
        <v>0</v>
      </c>
      <c r="K2" s="1">
        <f>ScoreStroke!K3</f>
        <v>108</v>
      </c>
      <c r="L2" s="1">
        <f>ScoreStroke!L3</f>
        <v>0</v>
      </c>
      <c r="M2" s="1">
        <f>ScoreStroke!M3</f>
        <v>0</v>
      </c>
      <c r="N2" s="1">
        <f>ScoreStroke!N3</f>
        <v>0</v>
      </c>
      <c r="O2" s="1">
        <f>ScoreStroke!O3</f>
        <v>0</v>
      </c>
      <c r="P2" s="1">
        <f>ScoreStroke!P3</f>
        <v>111</v>
      </c>
      <c r="Q2" s="1">
        <f>ScoreStroke!Q3</f>
        <v>0</v>
      </c>
      <c r="R2" s="1">
        <f>ScoreStroke!R3</f>
        <v>0</v>
      </c>
      <c r="S2" s="1">
        <f>ScoreStroke!S3</f>
        <v>95</v>
      </c>
      <c r="T2" s="1">
        <f>ScoreStroke!T3</f>
        <v>0</v>
      </c>
      <c r="U2" s="1">
        <f>ScoreStroke!U3</f>
        <v>0</v>
      </c>
      <c r="V2" s="1">
        <f>ScoreStroke!V3</f>
        <v>0</v>
      </c>
      <c r="W2" s="1">
        <f>ScoreStroke!W3</f>
        <v>0</v>
      </c>
      <c r="X2" s="1">
        <f>ScoreStroke!X3</f>
        <v>0</v>
      </c>
      <c r="Y2" s="1">
        <f>ScoreStroke!Y3</f>
        <v>0</v>
      </c>
      <c r="Z2" s="1">
        <f>ScoreStroke!Z3</f>
        <v>0</v>
      </c>
      <c r="AA2" s="1">
        <f>ScoreStroke!AA3</f>
        <v>0</v>
      </c>
      <c r="AB2" s="1">
        <f>ScoreStroke!AB3</f>
        <v>0</v>
      </c>
      <c r="AC2" s="1">
        <f>ScoreStroke!AC3</f>
        <v>100</v>
      </c>
      <c r="AD2" s="1">
        <f>ScoreStroke!AD3</f>
        <v>0</v>
      </c>
      <c r="AE2" s="1">
        <f>ScoreStroke!AE3</f>
        <v>0</v>
      </c>
      <c r="AF2" s="1">
        <f>ScoreStroke!AF3</f>
        <v>0</v>
      </c>
      <c r="AG2" s="1">
        <f>ScoreStroke!AG3</f>
        <v>0</v>
      </c>
      <c r="AH2" s="1">
        <f>ScoreStroke!AH3</f>
        <v>0</v>
      </c>
      <c r="AI2" s="1">
        <f>ScoreStroke!AI3</f>
        <v>0</v>
      </c>
      <c r="AJ2" s="1">
        <f>ScoreStroke!AJ3</f>
        <v>0</v>
      </c>
      <c r="AK2" s="1">
        <f>ScoreStroke!AK3</f>
        <v>0</v>
      </c>
      <c r="AL2" s="1">
        <f>ScoreStroke!AL3</f>
        <v>0</v>
      </c>
      <c r="AM2" s="1">
        <f>ScoreStroke!AM3</f>
        <v>0</v>
      </c>
      <c r="AN2" s="1">
        <f>ScoreStroke!AN3</f>
        <v>0</v>
      </c>
      <c r="AO2" s="1">
        <f>ScoreStroke!AO3</f>
        <v>0</v>
      </c>
      <c r="AP2" s="1">
        <f>ScoreStroke!AP3</f>
        <v>0</v>
      </c>
      <c r="AQ2" s="1">
        <f>ScoreStroke!AQ3</f>
        <v>0</v>
      </c>
      <c r="AR2" s="1">
        <f>ScoreStroke!AR3</f>
        <v>0</v>
      </c>
      <c r="AS2" s="1">
        <f>ScoreStroke!AS3</f>
        <v>0</v>
      </c>
      <c r="AT2" s="1">
        <f>ScoreStroke!AT3</f>
        <v>0</v>
      </c>
      <c r="AU2" s="1">
        <f>ScoreStroke!AU3</f>
        <v>118</v>
      </c>
      <c r="AV2" s="1">
        <f>ScoreStroke!AV3</f>
        <v>0</v>
      </c>
      <c r="AW2" s="1">
        <f>ScoreStroke!AW3</f>
        <v>0</v>
      </c>
      <c r="AX2" s="1">
        <f>ScoreStroke!AX3</f>
        <v>0</v>
      </c>
      <c r="AY2" s="1">
        <f>ScoreStroke!AY3</f>
        <v>0</v>
      </c>
      <c r="AZ2" s="1">
        <f>ScoreStroke!AZ3</f>
        <v>0</v>
      </c>
      <c r="BA2" s="1">
        <f>ScoreStroke!BA3</f>
        <v>0</v>
      </c>
      <c r="BB2" s="1">
        <f>ScoreStroke!BB3</f>
        <v>95</v>
      </c>
      <c r="BC2" s="1">
        <f>ScoreStroke!BC3</f>
        <v>121</v>
      </c>
      <c r="BD2" s="1">
        <f>ScoreStroke!BD3</f>
        <v>0</v>
      </c>
      <c r="BE2" s="1">
        <f>ScoreStroke!BE3</f>
        <v>0</v>
      </c>
    </row>
    <row r="3" spans="2:3" ht="15.75" thickBot="1">
      <c r="B3" s="2" t="s">
        <v>41</v>
      </c>
      <c r="C3" s="95">
        <f>COUNTA(B10:B63)</f>
        <v>46</v>
      </c>
    </row>
    <row r="4" ht="15.75" thickBot="1"/>
    <row r="5" spans="2:57" ht="15.75" thickBot="1">
      <c r="B5" s="67" t="s">
        <v>210</v>
      </c>
      <c r="C5" s="65">
        <f>COUNTA(C10:C61)</f>
        <v>37</v>
      </c>
      <c r="D5" s="65">
        <f aca="true" t="shared" si="0" ref="D5:AJ5">COUNTA(D10:D61)</f>
        <v>29</v>
      </c>
      <c r="E5" s="65">
        <f>COUNTA(E10:E61)</f>
        <v>22</v>
      </c>
      <c r="F5" s="65">
        <f t="shared" si="0"/>
        <v>22</v>
      </c>
      <c r="G5" s="65">
        <f t="shared" si="0"/>
        <v>26</v>
      </c>
      <c r="H5" s="65">
        <f t="shared" si="0"/>
        <v>19</v>
      </c>
      <c r="I5" s="65">
        <f t="shared" si="0"/>
        <v>5</v>
      </c>
      <c r="J5" s="65">
        <f t="shared" si="0"/>
        <v>9</v>
      </c>
      <c r="K5" s="65">
        <f t="shared" si="0"/>
        <v>25</v>
      </c>
      <c r="L5" s="65">
        <f t="shared" si="0"/>
        <v>18</v>
      </c>
      <c r="M5" s="65">
        <f t="shared" si="0"/>
        <v>20</v>
      </c>
      <c r="N5" s="65">
        <f t="shared" si="0"/>
        <v>5</v>
      </c>
      <c r="O5" s="65">
        <f t="shared" si="0"/>
        <v>4</v>
      </c>
      <c r="P5" s="65">
        <f t="shared" si="0"/>
        <v>21</v>
      </c>
      <c r="Q5" s="65">
        <f t="shared" si="0"/>
        <v>10</v>
      </c>
      <c r="R5" s="65">
        <f t="shared" si="0"/>
        <v>5</v>
      </c>
      <c r="S5" s="65">
        <f t="shared" si="0"/>
        <v>7</v>
      </c>
      <c r="T5" s="65">
        <f t="shared" si="0"/>
        <v>11</v>
      </c>
      <c r="U5" s="65">
        <f t="shared" si="0"/>
        <v>7</v>
      </c>
      <c r="V5" s="65">
        <f t="shared" si="0"/>
        <v>5</v>
      </c>
      <c r="W5" s="65">
        <f t="shared" si="0"/>
        <v>16</v>
      </c>
      <c r="X5" s="65">
        <f t="shared" si="0"/>
        <v>3</v>
      </c>
      <c r="Y5" s="65">
        <f t="shared" si="0"/>
        <v>2</v>
      </c>
      <c r="Z5" s="65">
        <f t="shared" si="0"/>
        <v>1</v>
      </c>
      <c r="AA5" s="65">
        <f t="shared" si="0"/>
        <v>9</v>
      </c>
      <c r="AB5" s="65">
        <f t="shared" si="0"/>
        <v>3</v>
      </c>
      <c r="AC5" s="65">
        <f t="shared" si="0"/>
        <v>7</v>
      </c>
      <c r="AD5" s="65">
        <f t="shared" si="0"/>
        <v>3</v>
      </c>
      <c r="AE5" s="65">
        <f t="shared" si="0"/>
        <v>4</v>
      </c>
      <c r="AF5" s="65">
        <f t="shared" si="0"/>
        <v>2</v>
      </c>
      <c r="AG5" s="65">
        <f t="shared" si="0"/>
        <v>7</v>
      </c>
      <c r="AH5" s="65">
        <f t="shared" si="0"/>
        <v>1</v>
      </c>
      <c r="AI5" s="65">
        <f t="shared" si="0"/>
        <v>1</v>
      </c>
      <c r="AJ5" s="65">
        <f t="shared" si="0"/>
        <v>1</v>
      </c>
      <c r="AK5" s="65">
        <f aca="true" t="shared" si="1" ref="AK5:BC5">COUNTA(AK10:AK61)</f>
        <v>2</v>
      </c>
      <c r="AL5" s="65">
        <f t="shared" si="1"/>
        <v>7</v>
      </c>
      <c r="AM5" s="65">
        <f t="shared" si="1"/>
        <v>7</v>
      </c>
      <c r="AN5" s="65">
        <f t="shared" si="1"/>
        <v>2</v>
      </c>
      <c r="AO5" s="65">
        <f t="shared" si="1"/>
        <v>2</v>
      </c>
      <c r="AP5" s="65">
        <f t="shared" si="1"/>
        <v>1</v>
      </c>
      <c r="AQ5" s="65">
        <f t="shared" si="1"/>
        <v>1</v>
      </c>
      <c r="AR5" s="65">
        <f t="shared" si="1"/>
        <v>10</v>
      </c>
      <c r="AS5" s="65">
        <f t="shared" si="1"/>
        <v>4</v>
      </c>
      <c r="AT5" s="65">
        <f t="shared" si="1"/>
        <v>1</v>
      </c>
      <c r="AU5" s="65">
        <f t="shared" si="1"/>
        <v>2</v>
      </c>
      <c r="AV5" s="65">
        <v>1</v>
      </c>
      <c r="AW5" s="65">
        <v>1</v>
      </c>
      <c r="AX5" s="65">
        <f t="shared" si="1"/>
        <v>2</v>
      </c>
      <c r="AY5" s="65">
        <f t="shared" si="1"/>
        <v>1</v>
      </c>
      <c r="AZ5" s="65">
        <f t="shared" si="1"/>
        <v>1</v>
      </c>
      <c r="BA5" s="65">
        <f t="shared" si="1"/>
        <v>3</v>
      </c>
      <c r="BB5" s="65">
        <f t="shared" si="1"/>
        <v>3</v>
      </c>
      <c r="BC5" s="65">
        <f t="shared" si="1"/>
        <v>2</v>
      </c>
      <c r="BD5" s="65">
        <f>COUNTA(BD10:BD31)</f>
        <v>0</v>
      </c>
      <c r="BE5" s="65">
        <f>COUNTA(BE10:BE31)</f>
        <v>0</v>
      </c>
    </row>
    <row r="6" spans="2:57" ht="15.75" thickBot="1">
      <c r="B6" s="128" t="s">
        <v>100</v>
      </c>
      <c r="C6" s="48">
        <v>26</v>
      </c>
      <c r="D6" s="48">
        <v>21.6</v>
      </c>
      <c r="E6" s="49">
        <v>26.9</v>
      </c>
      <c r="F6" s="48">
        <v>34.5</v>
      </c>
      <c r="G6" s="48">
        <v>19.9</v>
      </c>
      <c r="H6" s="48">
        <v>16.8</v>
      </c>
      <c r="I6" s="48">
        <v>9.1</v>
      </c>
      <c r="J6" s="48">
        <v>18.2</v>
      </c>
      <c r="K6" s="48">
        <v>25.7</v>
      </c>
      <c r="L6" s="48">
        <v>22.6</v>
      </c>
      <c r="M6" s="48">
        <v>28.5</v>
      </c>
      <c r="N6" s="48">
        <v>28</v>
      </c>
      <c r="O6" s="48">
        <v>14.5</v>
      </c>
      <c r="P6" s="48">
        <v>30.1</v>
      </c>
      <c r="Q6" s="48">
        <v>31</v>
      </c>
      <c r="R6" s="48">
        <v>16.4</v>
      </c>
      <c r="S6" s="48">
        <v>14.3</v>
      </c>
      <c r="T6" s="48">
        <v>12.1</v>
      </c>
      <c r="U6" s="48">
        <v>16.6</v>
      </c>
      <c r="V6" s="48">
        <v>17.8</v>
      </c>
      <c r="W6" s="48">
        <v>26.6</v>
      </c>
      <c r="X6" s="48">
        <v>14.9</v>
      </c>
      <c r="Y6" s="48">
        <v>24.2</v>
      </c>
      <c r="Z6" s="48">
        <v>27.7</v>
      </c>
      <c r="AA6" s="48">
        <v>22.3</v>
      </c>
      <c r="AB6" s="48">
        <v>18</v>
      </c>
      <c r="AC6" s="48">
        <v>16.3</v>
      </c>
      <c r="AD6" s="48">
        <v>17.5</v>
      </c>
      <c r="AE6" s="48">
        <v>20.2</v>
      </c>
      <c r="AF6" s="48">
        <v>37</v>
      </c>
      <c r="AG6" s="48">
        <v>11.7</v>
      </c>
      <c r="AH6" s="48">
        <v>17.7</v>
      </c>
      <c r="AI6" s="48">
        <v>15.3</v>
      </c>
      <c r="AJ6" s="48">
        <v>19.4</v>
      </c>
      <c r="AK6" s="48">
        <v>8.3</v>
      </c>
      <c r="AL6" s="48">
        <v>22.1</v>
      </c>
      <c r="AM6" s="48">
        <v>31.2</v>
      </c>
      <c r="AN6" s="48">
        <v>24.4</v>
      </c>
      <c r="AO6" s="48">
        <v>41</v>
      </c>
      <c r="AP6" s="48">
        <v>26.5</v>
      </c>
      <c r="AQ6" s="48">
        <v>28.8</v>
      </c>
      <c r="AR6" s="48">
        <v>5.5</v>
      </c>
      <c r="AS6" s="48">
        <v>21.2</v>
      </c>
      <c r="AT6" s="48">
        <v>30.9</v>
      </c>
      <c r="AU6" s="48">
        <v>21.4</v>
      </c>
      <c r="AV6" s="48">
        <v>19.4</v>
      </c>
      <c r="AW6" s="48">
        <v>16.1</v>
      </c>
      <c r="AX6" s="48">
        <v>18.5</v>
      </c>
      <c r="AY6" s="48">
        <v>12.2</v>
      </c>
      <c r="AZ6" s="48">
        <v>8.8</v>
      </c>
      <c r="BA6" s="48">
        <v>12.3</v>
      </c>
      <c r="BB6" s="48">
        <v>13.1</v>
      </c>
      <c r="BC6" s="48">
        <v>47</v>
      </c>
      <c r="BD6" s="48"/>
      <c r="BE6" s="48"/>
    </row>
    <row r="7" spans="2:57" ht="15.75" thickBot="1">
      <c r="B7" s="129" t="s">
        <v>106</v>
      </c>
      <c r="C7" s="61">
        <f>cartescoreCAM!$N177</f>
        <v>20.800000000000015</v>
      </c>
      <c r="D7" s="61">
        <f>cartescoreCAM!$N178</f>
        <v>18.100000000000012</v>
      </c>
      <c r="E7" s="61">
        <f>cartescoreCAM!$N179</f>
        <v>22.300000000000022</v>
      </c>
      <c r="F7" s="61">
        <f>cartescoreCAM!$N180</f>
        <v>19.200000000000017</v>
      </c>
      <c r="G7" s="61">
        <f>cartescoreCAM!$N181</f>
        <v>17.000000000000018</v>
      </c>
      <c r="H7" s="61">
        <f>cartescoreCAM!$N182</f>
        <v>18.800000000000015</v>
      </c>
      <c r="I7" s="61">
        <f>cartescoreCAM!$N183</f>
        <v>8.2</v>
      </c>
      <c r="J7" s="61">
        <f>cartescoreCAM!$N184</f>
        <v>18.30000000000001</v>
      </c>
      <c r="K7" s="61">
        <f>cartescoreCAM!$N185</f>
        <v>25.80000000000002</v>
      </c>
      <c r="L7" s="61">
        <f>cartescoreCAM!$N186</f>
        <v>20.900000000000013</v>
      </c>
      <c r="M7" s="61">
        <f>cartescoreCAM!$N187</f>
        <v>22.90000000000001</v>
      </c>
      <c r="N7" s="61">
        <f>cartescoreCAM!$N188</f>
        <v>28.4</v>
      </c>
      <c r="O7" s="61">
        <f>cartescoreCAM!$N189</f>
        <v>14</v>
      </c>
      <c r="P7" s="61">
        <f>cartescoreCAM!$N190</f>
        <v>27.099999999999994</v>
      </c>
      <c r="Q7" s="61">
        <f>cartescoreCAM!$N191</f>
        <v>30.199999999999996</v>
      </c>
      <c r="R7" s="61">
        <f>cartescoreCAM!$N192</f>
        <v>16.300000000000004</v>
      </c>
      <c r="S7" s="61">
        <f>cartescoreCAM!$N193</f>
        <v>14.7</v>
      </c>
      <c r="T7" s="61">
        <f>cartescoreCAM!$N194</f>
        <v>8.8</v>
      </c>
      <c r="U7" s="61">
        <f>cartescoreCAM!$N195</f>
        <v>14.699999999999998</v>
      </c>
      <c r="V7" s="61">
        <f>cartescoreCAM!$N196</f>
        <v>14.499999999999998</v>
      </c>
      <c r="W7" s="61">
        <f>cartescoreCAM!$N197</f>
        <v>21.30000000000001</v>
      </c>
      <c r="X7" s="61">
        <f>cartescoreCAM!$N198</f>
        <v>14.9</v>
      </c>
      <c r="Y7" s="61">
        <f>cartescoreCAM!$N199</f>
        <v>24.400000000000002</v>
      </c>
      <c r="Z7" s="61">
        <f>cartescoreCAM!$N200</f>
        <v>25.700000000000003</v>
      </c>
      <c r="AA7" s="61">
        <f>cartescoreCAM!$N201</f>
        <v>23.500000000000007</v>
      </c>
      <c r="AB7" s="61">
        <f>cartescoreCAM!$N202</f>
        <v>14.299999999999999</v>
      </c>
      <c r="AC7" s="61">
        <f>cartescoreCAM!$N203</f>
        <v>17.400000000000002</v>
      </c>
      <c r="AD7" s="61">
        <f>cartescoreCAM!$N204</f>
        <v>18.1</v>
      </c>
      <c r="AE7" s="61">
        <f>cartescoreCAM!$N205</f>
        <v>17.8</v>
      </c>
      <c r="AF7" s="61">
        <f>cartescoreCAM!$N206</f>
        <v>37</v>
      </c>
      <c r="AG7" s="61">
        <f>cartescoreCAM!$N207</f>
        <v>20.80000000000001</v>
      </c>
      <c r="AH7" s="61">
        <f>cartescoreCAM!$N208</f>
        <v>17.8</v>
      </c>
      <c r="AI7" s="61">
        <f>cartescoreCAM!$N209</f>
        <v>15.4</v>
      </c>
      <c r="AJ7" s="61">
        <f>cartescoreCAM!$N210</f>
        <v>19.5</v>
      </c>
      <c r="AK7" s="61">
        <f>cartescoreCAM!$N211</f>
        <v>8.4</v>
      </c>
      <c r="AL7" s="61">
        <f>cartescoreCAM!$N212</f>
        <v>20.300000000000008</v>
      </c>
      <c r="AM7" s="61">
        <f>cartescoreCAM!$N213</f>
        <v>29.099999999999998</v>
      </c>
      <c r="AN7" s="61">
        <f>cartescoreCAM!$N214</f>
        <v>24.5</v>
      </c>
      <c r="AO7" s="61">
        <f>cartescoreCAM!$N215</f>
        <v>37</v>
      </c>
      <c r="AP7" s="61">
        <f>cartescoreCAM!$N216</f>
        <v>27.3</v>
      </c>
      <c r="AQ7" s="61">
        <f>cartescoreCAM!$N217</f>
        <v>28.8</v>
      </c>
      <c r="AR7" s="61">
        <f>cartescoreCAM!$N218</f>
        <v>4.399999999999998</v>
      </c>
      <c r="AS7" s="61">
        <f>cartescoreCAM!$N219</f>
        <v>14.199999999999998</v>
      </c>
      <c r="AT7" s="61">
        <f>cartescoreCAM!$N220</f>
        <v>23.700000000000003</v>
      </c>
      <c r="AU7" s="61">
        <f>cartescoreCAM!$N221</f>
        <v>21.700000000000003</v>
      </c>
      <c r="AV7" s="61">
        <f>cartescoreCAM!$N222</f>
        <v>19.4</v>
      </c>
      <c r="AW7" s="61">
        <v>16.1</v>
      </c>
      <c r="AX7" s="61">
        <f>cartescoreCAM!$N224</f>
        <v>18.700000000000003</v>
      </c>
      <c r="AY7" s="61">
        <f>cartescoreCAM!$N225</f>
        <v>11</v>
      </c>
      <c r="AZ7" s="61">
        <f>cartescoreCAM!$N226</f>
        <v>8.8</v>
      </c>
      <c r="BA7" s="61">
        <f>cartescoreCAM!$N227</f>
        <v>12</v>
      </c>
      <c r="BB7" s="61">
        <f>cartescoreCAM!$N228</f>
        <v>13.299999999999999</v>
      </c>
      <c r="BC7" s="61">
        <f>cartescoreCAM!$N229</f>
        <v>47</v>
      </c>
      <c r="BD7" s="61">
        <f>cartescoreCAM!$N230</f>
        <v>36</v>
      </c>
      <c r="BE7" s="61">
        <f>cartescoreCAM!$N231</f>
        <v>39</v>
      </c>
    </row>
    <row r="8" spans="1:57" ht="15.75" thickBot="1">
      <c r="A8" s="2" t="s">
        <v>1</v>
      </c>
      <c r="B8" s="8" t="s">
        <v>5</v>
      </c>
      <c r="C8" s="8" t="str">
        <f aca="true" t="shared" si="2" ref="C8:BE8">C1</f>
        <v>ASer</v>
      </c>
      <c r="D8" s="8" t="str">
        <f t="shared" si="2"/>
        <v>STry</v>
      </c>
      <c r="E8" s="8" t="str">
        <f t="shared" si="2"/>
        <v>PThi</v>
      </c>
      <c r="F8" s="8" t="str">
        <f t="shared" si="2"/>
        <v>GDub</v>
      </c>
      <c r="G8" s="8" t="str">
        <f t="shared" si="2"/>
        <v>ARaf</v>
      </c>
      <c r="H8" s="8" t="str">
        <f t="shared" si="2"/>
        <v>PLai</v>
      </c>
      <c r="I8" s="8" t="str">
        <f t="shared" si="2"/>
        <v>JDel</v>
      </c>
      <c r="J8" s="8" t="str">
        <f t="shared" si="2"/>
        <v>YDej</v>
      </c>
      <c r="K8" s="8" t="str">
        <f t="shared" si="2"/>
        <v>TMont</v>
      </c>
      <c r="L8" s="8" t="str">
        <f t="shared" si="2"/>
        <v>JPCho</v>
      </c>
      <c r="M8" s="8" t="str">
        <f t="shared" si="2"/>
        <v>GGar</v>
      </c>
      <c r="N8" s="8" t="str">
        <f t="shared" si="2"/>
        <v>PhBar</v>
      </c>
      <c r="O8" s="8" t="str">
        <f t="shared" si="2"/>
        <v>PPer</v>
      </c>
      <c r="P8" s="8" t="str">
        <f t="shared" si="2"/>
        <v>BRou</v>
      </c>
      <c r="Q8" s="114" t="str">
        <f t="shared" si="2"/>
        <v>MBer</v>
      </c>
      <c r="R8" s="8" t="str">
        <f t="shared" si="2"/>
        <v>PFal</v>
      </c>
      <c r="S8" s="8" t="str">
        <f t="shared" si="2"/>
        <v>GMan</v>
      </c>
      <c r="T8" s="8" t="str">
        <f t="shared" si="2"/>
        <v>CSyl</v>
      </c>
      <c r="U8" s="8" t="str">
        <f t="shared" si="2"/>
        <v>JPBra</v>
      </c>
      <c r="V8" s="8" t="str">
        <f t="shared" si="2"/>
        <v>PRoq</v>
      </c>
      <c r="W8" s="8" t="str">
        <f>W1</f>
        <v>JRou</v>
      </c>
      <c r="X8" s="115" t="str">
        <f t="shared" si="2"/>
        <v>JlDel</v>
      </c>
      <c r="Y8" s="8" t="str">
        <f t="shared" si="2"/>
        <v>AlPel</v>
      </c>
      <c r="Z8" s="8" t="str">
        <f t="shared" si="2"/>
        <v>JBLef</v>
      </c>
      <c r="AA8" s="115" t="str">
        <f t="shared" si="2"/>
        <v>CRoub</v>
      </c>
      <c r="AB8" s="115" t="str">
        <f t="shared" si="2"/>
        <v>GPic</v>
      </c>
      <c r="AC8" s="115" t="str">
        <f t="shared" si="2"/>
        <v>BCue</v>
      </c>
      <c r="AD8" s="115" t="str">
        <f t="shared" si="2"/>
        <v>RBoc</v>
      </c>
      <c r="AE8" s="115" t="str">
        <f t="shared" si="2"/>
        <v>PCot</v>
      </c>
      <c r="AF8" s="114" t="str">
        <f t="shared" si="2"/>
        <v>MfElli</v>
      </c>
      <c r="AG8" s="115" t="str">
        <f t="shared" si="2"/>
        <v>PhSan</v>
      </c>
      <c r="AH8" s="114" t="str">
        <f t="shared" si="2"/>
        <v>CVic</v>
      </c>
      <c r="AI8" s="115" t="str">
        <f t="shared" si="2"/>
        <v>PJar</v>
      </c>
      <c r="AJ8" s="114" t="str">
        <f t="shared" si="2"/>
        <v>AnnC</v>
      </c>
      <c r="AK8" s="115" t="str">
        <f t="shared" si="2"/>
        <v>DTiff</v>
      </c>
      <c r="AL8" s="115" t="str">
        <f t="shared" si="2"/>
        <v>CLeo</v>
      </c>
      <c r="AM8" s="114" t="str">
        <f t="shared" si="2"/>
        <v>MLeo</v>
      </c>
      <c r="AN8" s="114" t="str">
        <f t="shared" si="2"/>
        <v>RBou</v>
      </c>
      <c r="AO8" s="114" t="str">
        <f t="shared" si="2"/>
        <v>NGar</v>
      </c>
      <c r="AP8" s="115" t="str">
        <f t="shared" si="2"/>
        <v>BPon</v>
      </c>
      <c r="AQ8" s="114" t="str">
        <f t="shared" si="2"/>
        <v>DBer</v>
      </c>
      <c r="AR8" s="115" t="str">
        <f t="shared" si="2"/>
        <v>ETal</v>
      </c>
      <c r="AS8" s="115" t="str">
        <f t="shared" si="2"/>
        <v>JRen</v>
      </c>
      <c r="AT8" s="114" t="str">
        <f t="shared" si="2"/>
        <v>EPic </v>
      </c>
      <c r="AU8" s="114" t="str">
        <f t="shared" si="2"/>
        <v>SPBou</v>
      </c>
      <c r="AV8" s="8" t="str">
        <f t="shared" si="2"/>
        <v>RGir</v>
      </c>
      <c r="AW8" s="114" t="str">
        <f t="shared" si="2"/>
        <v>JGir</v>
      </c>
      <c r="AX8" s="8" t="str">
        <f t="shared" si="2"/>
        <v>ElLey</v>
      </c>
      <c r="AY8" s="8" t="str">
        <f t="shared" si="2"/>
        <v>JSyl </v>
      </c>
      <c r="AZ8" s="114" t="str">
        <f t="shared" si="2"/>
        <v>CDuqR</v>
      </c>
      <c r="BA8" s="8" t="str">
        <f t="shared" si="2"/>
        <v>GDign</v>
      </c>
      <c r="BB8" s="8" t="str">
        <f t="shared" si="2"/>
        <v>BBon</v>
      </c>
      <c r="BC8" s="8" t="str">
        <f t="shared" si="2"/>
        <v>JjFev</v>
      </c>
      <c r="BD8" s="8" t="str">
        <f t="shared" si="2"/>
        <v>inv31</v>
      </c>
      <c r="BE8" s="8" t="str">
        <f t="shared" si="2"/>
        <v>Inv32</v>
      </c>
    </row>
    <row r="9" spans="1:57" ht="15">
      <c r="A9" s="2"/>
      <c r="B9" s="130" t="s">
        <v>99</v>
      </c>
      <c r="C9" s="119">
        <f>SMALL(C10:C66,1)</f>
        <v>92</v>
      </c>
      <c r="D9" s="119">
        <f aca="true" t="shared" si="3" ref="D9:BC9">SMALL(D10:D66,1)</f>
        <v>89</v>
      </c>
      <c r="E9" s="119">
        <f t="shared" si="3"/>
        <v>96</v>
      </c>
      <c r="F9" s="119">
        <f t="shared" si="3"/>
        <v>91</v>
      </c>
      <c r="G9" s="119">
        <f t="shared" si="3"/>
        <v>89</v>
      </c>
      <c r="H9" s="119">
        <f t="shared" si="3"/>
        <v>92</v>
      </c>
      <c r="I9" s="119">
        <f t="shared" si="3"/>
        <v>80</v>
      </c>
      <c r="J9" s="119">
        <f t="shared" si="3"/>
        <v>94</v>
      </c>
      <c r="K9" s="119">
        <f t="shared" si="3"/>
        <v>100</v>
      </c>
      <c r="L9" s="119">
        <f t="shared" si="3"/>
        <v>95</v>
      </c>
      <c r="M9" s="119">
        <f t="shared" si="3"/>
        <v>95</v>
      </c>
      <c r="N9" s="119">
        <f t="shared" si="3"/>
        <v>107</v>
      </c>
      <c r="O9" s="119">
        <f t="shared" si="3"/>
        <v>87</v>
      </c>
      <c r="P9" s="119">
        <f t="shared" si="3"/>
        <v>102</v>
      </c>
      <c r="Q9" s="119">
        <f t="shared" si="3"/>
        <v>108</v>
      </c>
      <c r="R9" s="119">
        <f t="shared" si="3"/>
        <v>89</v>
      </c>
      <c r="S9" s="119">
        <f t="shared" si="3"/>
        <v>88</v>
      </c>
      <c r="T9" s="119">
        <f t="shared" si="3"/>
        <v>78</v>
      </c>
      <c r="U9" s="119">
        <f t="shared" si="3"/>
        <v>89</v>
      </c>
      <c r="V9" s="119">
        <f t="shared" si="3"/>
        <v>91</v>
      </c>
      <c r="W9" s="119">
        <f t="shared" si="3"/>
        <v>94</v>
      </c>
      <c r="X9" s="119">
        <f t="shared" si="3"/>
        <v>89</v>
      </c>
      <c r="Y9" s="119">
        <f t="shared" si="3"/>
        <v>111</v>
      </c>
      <c r="Z9" s="119">
        <f t="shared" si="3"/>
        <v>108</v>
      </c>
      <c r="AA9" s="119">
        <f t="shared" si="3"/>
        <v>100</v>
      </c>
      <c r="AB9" s="119">
        <f t="shared" si="3"/>
        <v>102</v>
      </c>
      <c r="AC9" s="119">
        <f t="shared" si="3"/>
        <v>99</v>
      </c>
      <c r="AD9" s="119">
        <f t="shared" si="3"/>
        <v>98</v>
      </c>
      <c r="AE9" s="119">
        <f t="shared" si="3"/>
        <v>92</v>
      </c>
      <c r="AF9" s="119">
        <f t="shared" si="3"/>
        <v>124</v>
      </c>
      <c r="AG9" s="119">
        <f t="shared" si="3"/>
        <v>103</v>
      </c>
      <c r="AH9" s="119">
        <f t="shared" si="3"/>
        <v>105</v>
      </c>
      <c r="AI9" s="119">
        <f t="shared" si="3"/>
        <v>96</v>
      </c>
      <c r="AJ9" s="119">
        <f t="shared" si="3"/>
        <v>120</v>
      </c>
      <c r="AK9" s="119">
        <f t="shared" si="3"/>
        <v>82</v>
      </c>
      <c r="AL9" s="119">
        <f t="shared" si="3"/>
        <v>98</v>
      </c>
      <c r="AM9" s="119">
        <f t="shared" si="3"/>
        <v>108</v>
      </c>
      <c r="AN9" s="119">
        <f t="shared" si="3"/>
        <v>102</v>
      </c>
      <c r="AO9" s="119">
        <f t="shared" si="3"/>
        <v>109</v>
      </c>
      <c r="AP9" s="119">
        <f t="shared" si="3"/>
        <v>105</v>
      </c>
      <c r="AQ9" s="119">
        <f t="shared" si="3"/>
        <v>112</v>
      </c>
      <c r="AR9" s="119">
        <f t="shared" si="3"/>
        <v>75</v>
      </c>
      <c r="AS9" s="119">
        <f t="shared" si="3"/>
        <v>88</v>
      </c>
      <c r="AT9" s="119">
        <f t="shared" si="3"/>
        <v>112</v>
      </c>
      <c r="AU9" s="119">
        <f t="shared" si="3"/>
        <v>103</v>
      </c>
      <c r="AV9" s="119" t="e">
        <f t="shared" si="3"/>
        <v>#NUM!</v>
      </c>
      <c r="AW9" s="119" t="e">
        <f t="shared" si="3"/>
        <v>#NUM!</v>
      </c>
      <c r="AX9" s="119">
        <f t="shared" si="3"/>
        <v>101</v>
      </c>
      <c r="AY9" s="119">
        <f t="shared" si="3"/>
        <v>82</v>
      </c>
      <c r="AZ9" s="119">
        <f t="shared" si="3"/>
        <v>82</v>
      </c>
      <c r="BA9" s="119">
        <f t="shared" si="3"/>
        <v>88</v>
      </c>
      <c r="BB9" s="119">
        <f t="shared" si="3"/>
        <v>95</v>
      </c>
      <c r="BC9" s="119">
        <f t="shared" si="3"/>
        <v>121</v>
      </c>
      <c r="BD9" s="119"/>
      <c r="BE9" s="119"/>
    </row>
    <row r="10" spans="1:59" s="232" customFormat="1" ht="15" hidden="1">
      <c r="A10" s="118"/>
      <c r="B10" s="255" t="s">
        <v>105</v>
      </c>
      <c r="C10" s="256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257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1"/>
      <c r="AM10" s="141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18"/>
      <c r="BG10" s="118"/>
    </row>
    <row r="11" spans="1:59" s="232" customFormat="1" ht="15" hidden="1">
      <c r="A11" s="118"/>
      <c r="B11" s="255" t="s">
        <v>127</v>
      </c>
      <c r="C11" s="256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1"/>
      <c r="AM11" s="141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18"/>
      <c r="BG11" s="118"/>
    </row>
    <row r="12" spans="1:59" s="232" customFormat="1" ht="15" hidden="1">
      <c r="A12" s="118"/>
      <c r="B12" s="255" t="s">
        <v>123</v>
      </c>
      <c r="C12" s="258"/>
      <c r="D12" s="258"/>
      <c r="E12" s="140"/>
      <c r="F12" s="258"/>
      <c r="G12" s="258"/>
      <c r="H12" s="258"/>
      <c r="I12" s="258"/>
      <c r="J12" s="258"/>
      <c r="K12" s="140"/>
      <c r="L12" s="140"/>
      <c r="M12" s="140"/>
      <c r="N12" s="140"/>
      <c r="O12" s="140"/>
      <c r="P12" s="258"/>
      <c r="Q12" s="258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259"/>
      <c r="AC12" s="259"/>
      <c r="AD12" s="140"/>
      <c r="AE12" s="259"/>
      <c r="AF12" s="259"/>
      <c r="AG12" s="259"/>
      <c r="AH12" s="259"/>
      <c r="AI12" s="259"/>
      <c r="AJ12" s="259"/>
      <c r="AK12" s="259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18"/>
      <c r="BG12" s="118"/>
    </row>
    <row r="13" spans="1:59" s="232" customFormat="1" ht="15" hidden="1">
      <c r="A13" s="118"/>
      <c r="B13" s="255">
        <v>42397</v>
      </c>
      <c r="C13" s="256">
        <v>107</v>
      </c>
      <c r="D13" s="140">
        <v>101</v>
      </c>
      <c r="E13" s="140">
        <v>98</v>
      </c>
      <c r="F13" s="140">
        <v>100</v>
      </c>
      <c r="G13" s="140">
        <v>99</v>
      </c>
      <c r="H13" s="140">
        <v>107</v>
      </c>
      <c r="I13" s="140">
        <v>80</v>
      </c>
      <c r="J13" s="140">
        <v>97</v>
      </c>
      <c r="K13" s="140">
        <v>101</v>
      </c>
      <c r="L13" s="140">
        <v>102</v>
      </c>
      <c r="M13" s="140">
        <v>105</v>
      </c>
      <c r="N13" s="140">
        <v>107</v>
      </c>
      <c r="O13" s="140">
        <v>92</v>
      </c>
      <c r="P13" s="140">
        <v>103</v>
      </c>
      <c r="Q13" s="140"/>
      <c r="R13" s="140">
        <v>95</v>
      </c>
      <c r="S13" s="140">
        <v>96</v>
      </c>
      <c r="T13" s="140"/>
      <c r="U13" s="140"/>
      <c r="V13" s="140"/>
      <c r="W13" s="140"/>
      <c r="X13" s="140"/>
      <c r="Y13" s="259"/>
      <c r="Z13" s="259"/>
      <c r="AA13" s="259"/>
      <c r="AB13" s="259"/>
      <c r="AC13" s="259"/>
      <c r="AD13" s="140"/>
      <c r="AE13" s="259"/>
      <c r="AF13" s="259"/>
      <c r="AG13" s="259"/>
      <c r="AH13" s="259"/>
      <c r="AI13" s="259"/>
      <c r="AJ13" s="259"/>
      <c r="AK13" s="259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18"/>
      <c r="BG13" s="118"/>
    </row>
    <row r="14" spans="1:59" s="232" customFormat="1" ht="15" hidden="1">
      <c r="A14" s="118"/>
      <c r="B14" s="255">
        <v>42404</v>
      </c>
      <c r="C14" s="256">
        <v>109</v>
      </c>
      <c r="D14" s="260">
        <v>90</v>
      </c>
      <c r="E14" s="260">
        <v>100</v>
      </c>
      <c r="F14" s="140">
        <v>91</v>
      </c>
      <c r="G14" s="260">
        <v>100</v>
      </c>
      <c r="H14" s="260"/>
      <c r="I14" s="140">
        <v>83</v>
      </c>
      <c r="J14" s="260">
        <v>106</v>
      </c>
      <c r="K14" s="140">
        <v>118</v>
      </c>
      <c r="L14" s="140">
        <v>103</v>
      </c>
      <c r="M14" s="140">
        <v>95</v>
      </c>
      <c r="N14" s="140"/>
      <c r="O14" s="140"/>
      <c r="P14" s="260"/>
      <c r="Q14" s="140">
        <v>114</v>
      </c>
      <c r="R14" s="140">
        <v>101</v>
      </c>
      <c r="S14" s="140"/>
      <c r="T14" s="140">
        <v>85</v>
      </c>
      <c r="U14" s="140">
        <v>99</v>
      </c>
      <c r="V14" s="140">
        <v>92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55"/>
      <c r="BB14" s="155"/>
      <c r="BC14" s="155"/>
      <c r="BD14" s="155"/>
      <c r="BE14" s="155"/>
      <c r="BF14" s="118"/>
      <c r="BG14" s="118"/>
    </row>
    <row r="15" spans="1:59" s="232" customFormat="1" ht="15" hidden="1">
      <c r="A15" s="118"/>
      <c r="B15" s="261" t="s">
        <v>138</v>
      </c>
      <c r="C15" s="256"/>
      <c r="D15" s="140"/>
      <c r="E15" s="140"/>
      <c r="F15" s="140"/>
      <c r="G15" s="140"/>
      <c r="H15" s="140"/>
      <c r="I15" s="262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55"/>
      <c r="BB15" s="141"/>
      <c r="BC15" s="155"/>
      <c r="BD15" s="155"/>
      <c r="BE15" s="155"/>
      <c r="BF15" s="118"/>
      <c r="BG15" s="118"/>
    </row>
    <row r="16" spans="1:59" s="232" customFormat="1" ht="15" hidden="1">
      <c r="A16" s="118"/>
      <c r="B16" s="255">
        <v>42418</v>
      </c>
      <c r="C16" s="256">
        <v>112</v>
      </c>
      <c r="D16" s="140">
        <v>100</v>
      </c>
      <c r="E16" s="140"/>
      <c r="F16" s="140">
        <v>93</v>
      </c>
      <c r="G16" s="140">
        <v>98</v>
      </c>
      <c r="H16" s="140"/>
      <c r="I16" s="140"/>
      <c r="J16" s="140"/>
      <c r="K16" s="140">
        <v>105</v>
      </c>
      <c r="L16" s="140">
        <v>107</v>
      </c>
      <c r="M16" s="140">
        <v>103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55"/>
      <c r="BB16" s="141"/>
      <c r="BC16" s="155"/>
      <c r="BD16" s="155"/>
      <c r="BE16" s="155"/>
      <c r="BF16" s="118"/>
      <c r="BG16" s="118"/>
    </row>
    <row r="17" spans="1:59" s="232" customFormat="1" ht="15" hidden="1">
      <c r="A17" s="118"/>
      <c r="B17" s="255">
        <v>42425</v>
      </c>
      <c r="C17" s="256">
        <v>109</v>
      </c>
      <c r="D17" s="140">
        <v>101</v>
      </c>
      <c r="E17" s="140">
        <v>110</v>
      </c>
      <c r="F17" s="140">
        <v>97</v>
      </c>
      <c r="G17" s="140">
        <v>99</v>
      </c>
      <c r="H17" s="140">
        <v>97</v>
      </c>
      <c r="I17" s="140"/>
      <c r="J17" s="140"/>
      <c r="K17" s="140">
        <v>112</v>
      </c>
      <c r="L17" s="140">
        <v>105</v>
      </c>
      <c r="M17" s="140">
        <v>103</v>
      </c>
      <c r="N17" s="140"/>
      <c r="O17" s="140"/>
      <c r="P17" s="140"/>
      <c r="Q17" s="140"/>
      <c r="R17" s="140"/>
      <c r="S17" s="140"/>
      <c r="T17" s="140"/>
      <c r="U17" s="140">
        <v>97</v>
      </c>
      <c r="V17" s="140">
        <v>96</v>
      </c>
      <c r="W17" s="140">
        <v>111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55"/>
      <c r="BB17" s="141"/>
      <c r="BC17" s="155"/>
      <c r="BD17" s="155"/>
      <c r="BE17" s="155"/>
      <c r="BF17" s="118"/>
      <c r="BG17" s="118"/>
    </row>
    <row r="18" spans="1:59" s="232" customFormat="1" ht="15" hidden="1">
      <c r="A18" s="118"/>
      <c r="B18" s="255">
        <v>42446</v>
      </c>
      <c r="C18" s="256">
        <v>105</v>
      </c>
      <c r="D18" s="140">
        <v>102</v>
      </c>
      <c r="E18" s="140">
        <v>102</v>
      </c>
      <c r="F18" s="140">
        <v>102</v>
      </c>
      <c r="G18" s="140">
        <v>93</v>
      </c>
      <c r="H18" s="140">
        <v>95</v>
      </c>
      <c r="I18" s="140">
        <v>86</v>
      </c>
      <c r="J18" s="140">
        <v>101</v>
      </c>
      <c r="K18" s="140">
        <v>107</v>
      </c>
      <c r="L18" s="140">
        <v>98</v>
      </c>
      <c r="M18" s="140">
        <v>113</v>
      </c>
      <c r="N18" s="140"/>
      <c r="O18" s="140">
        <v>93</v>
      </c>
      <c r="P18" s="140"/>
      <c r="Q18" s="140">
        <v>113</v>
      </c>
      <c r="R18" s="140"/>
      <c r="S18" s="140">
        <v>90</v>
      </c>
      <c r="T18" s="140">
        <v>83</v>
      </c>
      <c r="U18" s="140"/>
      <c r="V18" s="140"/>
      <c r="W18" s="140">
        <v>107</v>
      </c>
      <c r="X18" s="140"/>
      <c r="Y18" s="140">
        <v>111</v>
      </c>
      <c r="Z18" s="140">
        <v>108</v>
      </c>
      <c r="AA18" s="140">
        <v>110</v>
      </c>
      <c r="AB18" s="140">
        <v>102</v>
      </c>
      <c r="AC18" s="140">
        <v>99</v>
      </c>
      <c r="AD18" s="140">
        <v>98</v>
      </c>
      <c r="AE18" s="140"/>
      <c r="AF18" s="140"/>
      <c r="AG18" s="140"/>
      <c r="AH18" s="259"/>
      <c r="AI18" s="259"/>
      <c r="AJ18" s="259"/>
      <c r="AK18" s="259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18"/>
      <c r="BG18" s="118"/>
    </row>
    <row r="19" spans="1:59" s="232" customFormat="1" ht="15" hidden="1">
      <c r="A19" s="118"/>
      <c r="B19" s="255">
        <v>42453</v>
      </c>
      <c r="C19" s="256">
        <v>117</v>
      </c>
      <c r="D19" s="140"/>
      <c r="E19" s="140"/>
      <c r="F19" s="140">
        <v>103</v>
      </c>
      <c r="G19" s="140"/>
      <c r="H19" s="262" t="s">
        <v>159</v>
      </c>
      <c r="I19" s="140"/>
      <c r="J19" s="140"/>
      <c r="K19" s="140">
        <v>114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>
        <v>116</v>
      </c>
      <c r="X19" s="140"/>
      <c r="Y19" s="140"/>
      <c r="Z19" s="140"/>
      <c r="AA19" s="140"/>
      <c r="AB19" s="140"/>
      <c r="AC19" s="140"/>
      <c r="AD19" s="140"/>
      <c r="AE19" s="140">
        <v>102</v>
      </c>
      <c r="AF19" s="140">
        <v>124</v>
      </c>
      <c r="AG19" s="140">
        <v>115</v>
      </c>
      <c r="AH19" s="140">
        <v>105</v>
      </c>
      <c r="AI19" s="140">
        <v>96</v>
      </c>
      <c r="AJ19" s="140">
        <v>120</v>
      </c>
      <c r="AK19" s="140">
        <v>92</v>
      </c>
      <c r="AL19" s="141"/>
      <c r="AM19" s="141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41"/>
      <c r="BC19" s="155"/>
      <c r="BD19" s="155"/>
      <c r="BE19" s="155"/>
      <c r="BF19" s="118"/>
      <c r="BG19" s="118"/>
    </row>
    <row r="20" spans="1:59" s="232" customFormat="1" ht="15" hidden="1">
      <c r="A20" s="118"/>
      <c r="B20" s="255" t="s">
        <v>171</v>
      </c>
      <c r="C20" s="256"/>
      <c r="D20" s="140"/>
      <c r="E20" s="140"/>
      <c r="F20" s="140"/>
      <c r="G20" s="140"/>
      <c r="H20" s="262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  <c r="AM20" s="141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41"/>
      <c r="BC20" s="155"/>
      <c r="BD20" s="155"/>
      <c r="BE20" s="155"/>
      <c r="BF20" s="118"/>
      <c r="BG20" s="118"/>
    </row>
    <row r="21" spans="1:59" s="232" customFormat="1" ht="15" hidden="1">
      <c r="A21" s="118"/>
      <c r="B21" s="255" t="s">
        <v>170</v>
      </c>
      <c r="C21" s="256"/>
      <c r="D21" s="140"/>
      <c r="E21" s="140"/>
      <c r="F21" s="140"/>
      <c r="G21" s="140"/>
      <c r="H21" s="262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1"/>
      <c r="AM21" s="141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41"/>
      <c r="BC21" s="155"/>
      <c r="BD21" s="155"/>
      <c r="BE21" s="155"/>
      <c r="BF21" s="118"/>
      <c r="BG21" s="118"/>
    </row>
    <row r="22" spans="1:59" s="232" customFormat="1" ht="15" hidden="1">
      <c r="A22" s="118"/>
      <c r="B22" s="255">
        <v>42474</v>
      </c>
      <c r="C22" s="172">
        <v>106</v>
      </c>
      <c r="D22" s="141"/>
      <c r="E22" s="141">
        <v>110</v>
      </c>
      <c r="F22" s="141">
        <v>103</v>
      </c>
      <c r="G22" s="141">
        <v>101</v>
      </c>
      <c r="H22" s="141"/>
      <c r="I22" s="141"/>
      <c r="J22" s="263"/>
      <c r="K22" s="141">
        <v>107</v>
      </c>
      <c r="L22" s="141"/>
      <c r="M22" s="141"/>
      <c r="N22" s="141"/>
      <c r="O22" s="141"/>
      <c r="P22" s="141">
        <v>113</v>
      </c>
      <c r="Q22" s="141">
        <v>123</v>
      </c>
      <c r="R22" s="174"/>
      <c r="S22" s="141"/>
      <c r="T22" s="141">
        <v>96</v>
      </c>
      <c r="U22" s="141"/>
      <c r="V22" s="141">
        <v>107</v>
      </c>
      <c r="W22" s="141"/>
      <c r="X22" s="140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>
        <v>106</v>
      </c>
      <c r="AM22" s="141">
        <v>117</v>
      </c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55"/>
      <c r="BE22" s="155"/>
      <c r="BF22" s="118"/>
      <c r="BG22" s="118"/>
    </row>
    <row r="23" spans="1:59" s="232" customFormat="1" ht="15" hidden="1">
      <c r="A23" s="118"/>
      <c r="B23" s="255">
        <v>42488</v>
      </c>
      <c r="C23" s="172">
        <v>98</v>
      </c>
      <c r="D23" s="141">
        <v>96</v>
      </c>
      <c r="E23" s="141">
        <v>97</v>
      </c>
      <c r="F23" s="141"/>
      <c r="G23" s="141">
        <v>94</v>
      </c>
      <c r="H23" s="141">
        <v>92</v>
      </c>
      <c r="I23" s="141"/>
      <c r="J23" s="141">
        <v>100</v>
      </c>
      <c r="K23" s="141">
        <v>103</v>
      </c>
      <c r="L23" s="141"/>
      <c r="M23" s="141"/>
      <c r="N23" s="141"/>
      <c r="O23" s="141"/>
      <c r="P23" s="141">
        <v>103</v>
      </c>
      <c r="Q23" s="141"/>
      <c r="R23" s="141"/>
      <c r="S23" s="141"/>
      <c r="T23" s="141"/>
      <c r="U23" s="141"/>
      <c r="V23" s="141"/>
      <c r="W23" s="141">
        <v>100</v>
      </c>
      <c r="X23" s="141"/>
      <c r="Y23" s="141"/>
      <c r="Z23" s="141"/>
      <c r="AA23" s="141">
        <v>114</v>
      </c>
      <c r="AB23" s="141"/>
      <c r="AC23" s="141"/>
      <c r="AD23" s="141"/>
      <c r="AE23" s="141"/>
      <c r="AF23" s="141"/>
      <c r="AG23" s="141">
        <v>113</v>
      </c>
      <c r="AH23" s="141"/>
      <c r="AI23" s="141"/>
      <c r="AJ23" s="141"/>
      <c r="AK23" s="141"/>
      <c r="AL23" s="141"/>
      <c r="AM23" s="141"/>
      <c r="AN23" s="141">
        <v>102</v>
      </c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41"/>
      <c r="AZ23" s="155"/>
      <c r="BA23" s="155"/>
      <c r="BB23" s="155"/>
      <c r="BC23" s="155"/>
      <c r="BD23" s="155"/>
      <c r="BE23" s="155"/>
      <c r="BF23" s="118"/>
      <c r="BG23" s="118"/>
    </row>
    <row r="24" spans="1:59" s="233" customFormat="1" ht="15" hidden="1">
      <c r="A24" s="118"/>
      <c r="B24" s="255">
        <v>42494</v>
      </c>
      <c r="C24" s="172">
        <v>100</v>
      </c>
      <c r="D24" s="141"/>
      <c r="E24" s="141">
        <v>113</v>
      </c>
      <c r="F24" s="141"/>
      <c r="G24" s="141">
        <v>98</v>
      </c>
      <c r="H24" s="141"/>
      <c r="I24" s="141"/>
      <c r="J24" s="141"/>
      <c r="K24" s="141">
        <v>123</v>
      </c>
      <c r="L24" s="141">
        <v>108</v>
      </c>
      <c r="M24" s="141"/>
      <c r="N24" s="141"/>
      <c r="O24" s="141"/>
      <c r="P24" s="141">
        <v>113</v>
      </c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>
        <v>119</v>
      </c>
      <c r="AH24" s="174"/>
      <c r="AI24" s="141"/>
      <c r="AJ24" s="141"/>
      <c r="AK24" s="141"/>
      <c r="AL24" s="141"/>
      <c r="AM24" s="141"/>
      <c r="AN24" s="141"/>
      <c r="AO24" s="141">
        <v>126</v>
      </c>
      <c r="AP24" s="141">
        <v>105</v>
      </c>
      <c r="AQ24" s="141"/>
      <c r="AR24" s="141"/>
      <c r="AS24" s="141"/>
      <c r="AT24" s="141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79"/>
      <c r="BG24" s="179"/>
    </row>
    <row r="25" spans="1:59" s="232" customFormat="1" ht="15" hidden="1">
      <c r="A25" s="179"/>
      <c r="B25" s="255">
        <v>42509</v>
      </c>
      <c r="C25" s="172">
        <v>107</v>
      </c>
      <c r="D25" s="141"/>
      <c r="E25" s="141"/>
      <c r="F25" s="141">
        <v>102</v>
      </c>
      <c r="G25" s="141">
        <v>94</v>
      </c>
      <c r="H25" s="141"/>
      <c r="I25" s="141"/>
      <c r="J25" s="141"/>
      <c r="K25" s="141">
        <v>100</v>
      </c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55"/>
      <c r="AI25" s="155"/>
      <c r="AJ25" s="155"/>
      <c r="AK25" s="155"/>
      <c r="AL25" s="141">
        <v>103</v>
      </c>
      <c r="AM25" s="141">
        <v>111</v>
      </c>
      <c r="AN25" s="141">
        <v>114</v>
      </c>
      <c r="AO25" s="141"/>
      <c r="AP25" s="141"/>
      <c r="AQ25" s="141">
        <v>112</v>
      </c>
      <c r="AR25" s="141">
        <v>81</v>
      </c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18"/>
      <c r="BG25" s="118"/>
    </row>
    <row r="26" spans="1:59" s="232" customFormat="1" ht="15" hidden="1">
      <c r="A26" s="118"/>
      <c r="B26" s="255">
        <v>42516</v>
      </c>
      <c r="C26" s="172">
        <v>110</v>
      </c>
      <c r="D26" s="141">
        <v>107</v>
      </c>
      <c r="E26" s="141">
        <v>111</v>
      </c>
      <c r="F26" s="141">
        <v>99</v>
      </c>
      <c r="G26" s="141">
        <v>101</v>
      </c>
      <c r="H26" s="141"/>
      <c r="I26" s="141"/>
      <c r="J26" s="141">
        <v>110</v>
      </c>
      <c r="K26" s="141">
        <v>123</v>
      </c>
      <c r="L26" s="141"/>
      <c r="M26" s="141"/>
      <c r="N26" s="141">
        <v>113</v>
      </c>
      <c r="O26" s="141">
        <v>102</v>
      </c>
      <c r="P26" s="141">
        <v>109</v>
      </c>
      <c r="Q26" s="141">
        <v>124</v>
      </c>
      <c r="R26" s="141"/>
      <c r="S26" s="141"/>
      <c r="T26" s="141">
        <v>90</v>
      </c>
      <c r="U26" s="141"/>
      <c r="V26" s="263"/>
      <c r="W26" s="141"/>
      <c r="X26" s="141"/>
      <c r="Y26" s="141">
        <v>114</v>
      </c>
      <c r="Z26" s="141"/>
      <c r="AA26" s="141"/>
      <c r="AB26" s="141"/>
      <c r="AC26" s="141">
        <v>100</v>
      </c>
      <c r="AD26" s="141"/>
      <c r="AE26" s="141"/>
      <c r="AF26" s="141">
        <v>128</v>
      </c>
      <c r="AG26" s="141"/>
      <c r="AH26" s="141"/>
      <c r="AI26" s="141"/>
      <c r="AJ26" s="141"/>
      <c r="AK26" s="141"/>
      <c r="AL26" s="141">
        <v>107</v>
      </c>
      <c r="AM26" s="141">
        <v>124</v>
      </c>
      <c r="AN26" s="155"/>
      <c r="AO26" s="155"/>
      <c r="AP26" s="155"/>
      <c r="AQ26" s="155"/>
      <c r="AR26" s="141">
        <v>85</v>
      </c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18"/>
      <c r="BG26" s="118"/>
    </row>
    <row r="27" spans="2:57" ht="15" hidden="1">
      <c r="B27" s="131">
        <v>42523</v>
      </c>
      <c r="C27" s="210">
        <v>110</v>
      </c>
      <c r="D27" s="202">
        <v>113</v>
      </c>
      <c r="E27" s="203">
        <v>113</v>
      </c>
      <c r="F27" s="214">
        <v>98</v>
      </c>
      <c r="G27" s="215">
        <v>105</v>
      </c>
      <c r="H27" s="214">
        <v>111</v>
      </c>
      <c r="I27" s="141"/>
      <c r="J27" s="202">
        <v>108</v>
      </c>
      <c r="K27" s="203">
        <v>113</v>
      </c>
      <c r="L27" s="214">
        <v>108</v>
      </c>
      <c r="M27" s="141"/>
      <c r="N27" s="141"/>
      <c r="O27" s="141"/>
      <c r="P27" s="209">
        <v>111</v>
      </c>
      <c r="Q27" s="214">
        <v>123</v>
      </c>
      <c r="R27" s="174"/>
      <c r="S27" s="141"/>
      <c r="T27" s="202">
        <v>95</v>
      </c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209">
        <v>83</v>
      </c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55"/>
      <c r="BD27" s="155"/>
      <c r="BE27" s="155"/>
    </row>
    <row r="28" spans="2:57" ht="15" hidden="1">
      <c r="B28" s="131">
        <v>42530</v>
      </c>
      <c r="C28" s="207">
        <v>111</v>
      </c>
      <c r="D28" s="202">
        <v>89</v>
      </c>
      <c r="E28" s="216">
        <v>125</v>
      </c>
      <c r="F28" s="216">
        <v>105</v>
      </c>
      <c r="G28" s="202">
        <v>97</v>
      </c>
      <c r="H28" s="202">
        <v>101</v>
      </c>
      <c r="I28" s="216">
        <v>93</v>
      </c>
      <c r="J28" s="216">
        <v>106</v>
      </c>
      <c r="K28" s="141"/>
      <c r="L28" s="200">
        <v>107</v>
      </c>
      <c r="M28" s="141"/>
      <c r="N28" s="200">
        <v>111</v>
      </c>
      <c r="O28" s="141"/>
      <c r="P28" s="141"/>
      <c r="Q28" s="141"/>
      <c r="R28" s="174"/>
      <c r="S28" s="141"/>
      <c r="T28" s="141"/>
      <c r="U28" s="141"/>
      <c r="V28" s="141"/>
      <c r="W28" s="141"/>
      <c r="X28" s="141"/>
      <c r="Y28" s="141"/>
      <c r="Z28" s="141"/>
      <c r="AA28" s="141"/>
      <c r="AB28" s="202">
        <v>117</v>
      </c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55"/>
      <c r="BC28" s="155"/>
      <c r="BD28" s="155"/>
      <c r="BE28" s="155"/>
    </row>
    <row r="29" spans="2:57" ht="15" hidden="1">
      <c r="B29" s="142">
        <v>42544</v>
      </c>
      <c r="C29" s="203">
        <v>118</v>
      </c>
      <c r="D29" s="200">
        <v>99</v>
      </c>
      <c r="E29" s="141"/>
      <c r="F29" s="141"/>
      <c r="G29" s="202">
        <v>99</v>
      </c>
      <c r="H29" s="203">
        <v>104</v>
      </c>
      <c r="I29" s="141"/>
      <c r="J29" s="141"/>
      <c r="K29" s="141"/>
      <c r="L29" s="202">
        <v>113</v>
      </c>
      <c r="M29" s="141"/>
      <c r="N29" s="141"/>
      <c r="O29" s="141"/>
      <c r="P29" s="141"/>
      <c r="Q29" s="202">
        <v>110</v>
      </c>
      <c r="R29" s="141"/>
      <c r="S29" s="141"/>
      <c r="T29" s="200">
        <v>101</v>
      </c>
      <c r="U29" s="141"/>
      <c r="V29" s="141"/>
      <c r="W29" s="200">
        <v>105</v>
      </c>
      <c r="X29" s="141"/>
      <c r="Y29" s="141"/>
      <c r="Z29" s="155"/>
      <c r="AA29" s="155"/>
      <c r="AB29" s="155"/>
      <c r="AC29" s="155"/>
      <c r="AD29" s="141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203">
        <v>83</v>
      </c>
      <c r="AS29" s="202">
        <v>99</v>
      </c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</row>
    <row r="30" spans="2:57" ht="15" hidden="1">
      <c r="B30" s="131">
        <v>42551</v>
      </c>
      <c r="C30" s="172"/>
      <c r="D30" s="203">
        <v>99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202">
        <v>109</v>
      </c>
      <c r="Q30" s="141"/>
      <c r="R30" s="141"/>
      <c r="S30" s="141"/>
      <c r="T30" s="141"/>
      <c r="U30" s="202">
        <v>93</v>
      </c>
      <c r="V30" s="141"/>
      <c r="W30" s="203">
        <v>119</v>
      </c>
      <c r="X30" s="141"/>
      <c r="Y30" s="141"/>
      <c r="Z30" s="141"/>
      <c r="AA30" s="155"/>
      <c r="AB30" s="203">
        <v>102</v>
      </c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202">
        <v>89</v>
      </c>
      <c r="AT30" s="202">
        <v>112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</row>
    <row r="31" spans="2:57" ht="15" hidden="1">
      <c r="B31" s="131">
        <v>42558</v>
      </c>
      <c r="C31" s="207">
        <v>107</v>
      </c>
      <c r="D31" s="200">
        <v>106</v>
      </c>
      <c r="E31" s="141"/>
      <c r="F31" s="141"/>
      <c r="G31" s="204">
        <v>109</v>
      </c>
      <c r="H31" s="200">
        <v>104</v>
      </c>
      <c r="I31" s="141"/>
      <c r="J31" s="141"/>
      <c r="K31" s="141"/>
      <c r="L31" s="204">
        <v>101</v>
      </c>
      <c r="M31" s="141"/>
      <c r="N31" s="141"/>
      <c r="O31" s="141"/>
      <c r="P31" s="204">
        <v>114</v>
      </c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55"/>
      <c r="AB31" s="155"/>
      <c r="AC31" s="155"/>
      <c r="AD31" s="141"/>
      <c r="AE31" s="202">
        <v>93</v>
      </c>
      <c r="AF31" s="141"/>
      <c r="AG31" s="200">
        <v>115</v>
      </c>
      <c r="AH31" s="141"/>
      <c r="AI31" s="141"/>
      <c r="AJ31" s="141"/>
      <c r="AK31" s="202">
        <v>82</v>
      </c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</row>
    <row r="32" spans="2:57" s="2" customFormat="1" ht="15" hidden="1">
      <c r="B32" s="131">
        <v>42564</v>
      </c>
      <c r="C32" s="172"/>
      <c r="D32" s="202">
        <v>102</v>
      </c>
      <c r="E32" s="141"/>
      <c r="F32" s="141"/>
      <c r="G32" s="202">
        <v>100</v>
      </c>
      <c r="H32" s="202">
        <v>98</v>
      </c>
      <c r="I32" s="141"/>
      <c r="J32" s="141"/>
      <c r="K32" s="141"/>
      <c r="L32" s="141"/>
      <c r="M32" s="141"/>
      <c r="N32" s="141"/>
      <c r="O32" s="141"/>
      <c r="P32" s="217">
        <v>108</v>
      </c>
      <c r="Q32" s="141"/>
      <c r="R32" s="141"/>
      <c r="S32" s="141"/>
      <c r="T32" s="217">
        <v>83</v>
      </c>
      <c r="U32" s="141"/>
      <c r="V32" s="141"/>
      <c r="W32" s="141"/>
      <c r="X32" s="141"/>
      <c r="Y32" s="141"/>
      <c r="Z32" s="141"/>
      <c r="AA32" s="217">
        <v>119</v>
      </c>
      <c r="AB32" s="141"/>
      <c r="AC32" s="141"/>
      <c r="AD32" s="141"/>
      <c r="AE32" s="141"/>
      <c r="AF32" s="141"/>
      <c r="AG32" s="217">
        <v>108</v>
      </c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</row>
    <row r="33" spans="2:57" ht="15" hidden="1">
      <c r="B33" s="131">
        <v>42572</v>
      </c>
      <c r="C33" s="218">
        <v>109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203">
        <v>98</v>
      </c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</row>
    <row r="34" spans="2:57" ht="15" hidden="1">
      <c r="B34" s="131">
        <v>42579</v>
      </c>
      <c r="C34" s="207">
        <v>115</v>
      </c>
      <c r="D34" s="204">
        <v>93</v>
      </c>
      <c r="E34" s="203">
        <v>110</v>
      </c>
      <c r="F34" s="141"/>
      <c r="G34" s="203">
        <v>95</v>
      </c>
      <c r="H34" s="141"/>
      <c r="I34" s="141"/>
      <c r="J34" s="141"/>
      <c r="K34" s="141"/>
      <c r="L34" s="202">
        <v>107</v>
      </c>
      <c r="M34" s="141"/>
      <c r="N34" s="141"/>
      <c r="O34" s="141"/>
      <c r="P34" s="203">
        <v>114</v>
      </c>
      <c r="Q34" s="202">
        <v>117</v>
      </c>
      <c r="R34" s="141"/>
      <c r="S34" s="141"/>
      <c r="T34" s="204">
        <v>82</v>
      </c>
      <c r="U34" s="141"/>
      <c r="V34" s="141"/>
      <c r="W34" s="200">
        <v>101</v>
      </c>
      <c r="X34" s="141"/>
      <c r="Y34" s="141"/>
      <c r="Z34" s="141"/>
      <c r="AA34" s="202">
        <v>111</v>
      </c>
      <c r="AB34" s="141"/>
      <c r="AC34" s="204">
        <v>101</v>
      </c>
      <c r="AD34" s="141"/>
      <c r="AE34" s="141"/>
      <c r="AF34" s="141"/>
      <c r="AG34" s="141"/>
      <c r="AH34" s="141"/>
      <c r="AI34" s="141"/>
      <c r="AJ34" s="155"/>
      <c r="AK34" s="155"/>
      <c r="AL34" s="155"/>
      <c r="AM34" s="155"/>
      <c r="AN34" s="155"/>
      <c r="AO34" s="155"/>
      <c r="AP34" s="155"/>
      <c r="AQ34" s="155"/>
      <c r="AR34" s="200">
        <v>76</v>
      </c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</row>
    <row r="35" spans="2:57" ht="15" hidden="1">
      <c r="B35" s="131">
        <v>42586</v>
      </c>
      <c r="C35" s="201">
        <v>110</v>
      </c>
      <c r="D35" s="202">
        <v>97</v>
      </c>
      <c r="E35" s="202">
        <v>99</v>
      </c>
      <c r="F35" s="141"/>
      <c r="G35" s="141"/>
      <c r="H35" s="221">
        <v>102</v>
      </c>
      <c r="I35" s="141"/>
      <c r="J35" s="141"/>
      <c r="K35" s="200">
        <v>103</v>
      </c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221">
        <v>104</v>
      </c>
      <c r="X35" s="141"/>
      <c r="Y35" s="141"/>
      <c r="Z35" s="141"/>
      <c r="AA35" s="200">
        <v>108</v>
      </c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55"/>
      <c r="AM35" s="155"/>
      <c r="AN35" s="155"/>
      <c r="AO35" s="155"/>
      <c r="AP35" s="155"/>
      <c r="AQ35" s="155"/>
      <c r="AR35" s="155"/>
      <c r="AS35" s="155"/>
      <c r="AT35" s="155"/>
      <c r="AU35" s="200">
        <v>103</v>
      </c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</row>
    <row r="36" spans="2:57" ht="15" hidden="1">
      <c r="B36" s="131" t="s">
        <v>194</v>
      </c>
      <c r="C36" s="223" t="s">
        <v>159</v>
      </c>
      <c r="D36" s="223" t="s">
        <v>159</v>
      </c>
      <c r="E36" s="141"/>
      <c r="F36" s="141"/>
      <c r="G36" s="141"/>
      <c r="H36" s="141"/>
      <c r="I36" s="141"/>
      <c r="J36" s="141"/>
      <c r="K36" s="223" t="s">
        <v>159</v>
      </c>
      <c r="L36" s="223" t="s">
        <v>159</v>
      </c>
      <c r="M36" s="223" t="s">
        <v>159</v>
      </c>
      <c r="N36" s="141"/>
      <c r="O36" s="141"/>
      <c r="P36" s="141"/>
      <c r="Q36" s="223" t="s">
        <v>159</v>
      </c>
      <c r="R36" s="141"/>
      <c r="S36" s="141"/>
      <c r="T36" s="223" t="s">
        <v>159</v>
      </c>
      <c r="U36" s="223" t="s">
        <v>159</v>
      </c>
      <c r="V36" s="141"/>
      <c r="W36" s="141"/>
      <c r="X36" s="141"/>
      <c r="Y36" s="155"/>
      <c r="Z36" s="155"/>
      <c r="AA36" s="155"/>
      <c r="AB36" s="155"/>
      <c r="AC36" s="155"/>
      <c r="AD36" s="223" t="s">
        <v>159</v>
      </c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223" t="s">
        <v>159</v>
      </c>
      <c r="AS36" s="155"/>
      <c r="AT36" s="155"/>
      <c r="AU36" s="155"/>
      <c r="AV36" s="222"/>
      <c r="AW36" s="222"/>
      <c r="AX36" s="155"/>
      <c r="AY36" s="155"/>
      <c r="AZ36" s="155"/>
      <c r="BA36" s="155"/>
      <c r="BB36" s="155"/>
      <c r="BC36" s="155"/>
      <c r="BD36" s="155"/>
      <c r="BE36" s="155"/>
    </row>
    <row r="37" spans="2:57" ht="15" hidden="1">
      <c r="B37" s="131">
        <v>42600</v>
      </c>
      <c r="C37" s="207">
        <v>105</v>
      </c>
      <c r="D37" s="202">
        <v>92</v>
      </c>
      <c r="E37" s="141"/>
      <c r="F37" s="141"/>
      <c r="G37" s="141"/>
      <c r="H37" s="141"/>
      <c r="I37" s="141"/>
      <c r="J37" s="141"/>
      <c r="K37" s="141"/>
      <c r="L37" s="200">
        <v>102</v>
      </c>
      <c r="M37" s="202">
        <v>99</v>
      </c>
      <c r="N37" s="141"/>
      <c r="O37" s="141"/>
      <c r="P37" s="141"/>
      <c r="Q37" s="200">
        <v>108</v>
      </c>
      <c r="R37" s="141"/>
      <c r="S37" s="141"/>
      <c r="T37" s="200">
        <v>85</v>
      </c>
      <c r="U37" s="202">
        <v>89</v>
      </c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55"/>
      <c r="AP37" s="155"/>
      <c r="AQ37" s="155"/>
      <c r="AR37" s="202">
        <v>86</v>
      </c>
      <c r="AS37" s="155"/>
      <c r="AT37" s="155"/>
      <c r="AU37" s="225"/>
      <c r="AV37" s="225"/>
      <c r="AW37" s="225"/>
      <c r="AX37" s="225"/>
      <c r="AY37" s="155"/>
      <c r="AZ37" s="155"/>
      <c r="BA37" s="155"/>
      <c r="BB37" s="155"/>
      <c r="BC37" s="155"/>
      <c r="BD37" s="155"/>
      <c r="BE37" s="155"/>
    </row>
    <row r="38" spans="2:57" ht="15" hidden="1">
      <c r="B38" s="131">
        <v>42607</v>
      </c>
      <c r="C38" s="227">
        <v>107</v>
      </c>
      <c r="D38" s="228">
        <v>102</v>
      </c>
      <c r="E38" s="141"/>
      <c r="F38" s="141"/>
      <c r="G38" s="141"/>
      <c r="H38" s="141"/>
      <c r="I38" s="141"/>
      <c r="J38" s="141"/>
      <c r="K38" s="141"/>
      <c r="L38" s="141"/>
      <c r="M38" s="228">
        <v>98</v>
      </c>
      <c r="N38" s="141"/>
      <c r="O38" s="141"/>
      <c r="P38" s="141"/>
      <c r="Q38" s="141"/>
      <c r="R38" s="141"/>
      <c r="S38" s="141"/>
      <c r="T38" s="141"/>
      <c r="U38" s="141"/>
      <c r="V38" s="202">
        <v>91</v>
      </c>
      <c r="W38" s="141"/>
      <c r="X38" s="173"/>
      <c r="Y38" s="141"/>
      <c r="Z38" s="141"/>
      <c r="AA38" s="141"/>
      <c r="AB38" s="141"/>
      <c r="AC38" s="141"/>
      <c r="AD38" s="202">
        <v>99</v>
      </c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55"/>
      <c r="AR38" s="155"/>
      <c r="AS38" s="155"/>
      <c r="AT38" s="155"/>
      <c r="AU38" s="225"/>
      <c r="AV38" s="225"/>
      <c r="AW38" s="225"/>
      <c r="AX38" s="226">
        <v>104</v>
      </c>
      <c r="AY38" s="155"/>
      <c r="AZ38" s="155"/>
      <c r="BA38" s="155"/>
      <c r="BB38" s="155"/>
      <c r="BC38" s="155"/>
      <c r="BD38" s="155"/>
      <c r="BE38" s="155"/>
    </row>
    <row r="39" spans="2:57" s="2" customFormat="1" ht="15">
      <c r="B39" s="131">
        <v>42614</v>
      </c>
      <c r="C39" s="201">
        <v>98</v>
      </c>
      <c r="D39" s="206">
        <v>104</v>
      </c>
      <c r="E39" s="141"/>
      <c r="F39" s="141"/>
      <c r="G39" s="206">
        <v>92</v>
      </c>
      <c r="H39" s="141"/>
      <c r="I39" s="141"/>
      <c r="J39" s="141"/>
      <c r="K39" s="141"/>
      <c r="L39" s="141"/>
      <c r="M39" s="200">
        <v>105</v>
      </c>
      <c r="N39" s="141"/>
      <c r="O39" s="141"/>
      <c r="P39" s="200">
        <v>102</v>
      </c>
      <c r="Q39" s="141"/>
      <c r="R39" s="203">
        <v>89</v>
      </c>
      <c r="S39" s="141"/>
      <c r="T39" s="141"/>
      <c r="U39" s="141"/>
      <c r="V39" s="141"/>
      <c r="W39" s="202">
        <v>113</v>
      </c>
      <c r="X39" s="141"/>
      <c r="Y39" s="141"/>
      <c r="Z39" s="141"/>
      <c r="AA39" s="200">
        <v>100</v>
      </c>
      <c r="AB39" s="141"/>
      <c r="AC39" s="206">
        <v>100</v>
      </c>
      <c r="AD39" s="141"/>
      <c r="AE39" s="141"/>
      <c r="AF39" s="141"/>
      <c r="AG39" s="203">
        <v>103</v>
      </c>
      <c r="AH39" s="141"/>
      <c r="AI39" s="141"/>
      <c r="AJ39" s="141"/>
      <c r="AK39" s="141"/>
      <c r="AL39" s="200">
        <v>98</v>
      </c>
      <c r="AM39" s="203">
        <v>109</v>
      </c>
      <c r="AN39" s="141"/>
      <c r="AO39" s="141"/>
      <c r="AP39" s="141"/>
      <c r="AQ39" s="141"/>
      <c r="AR39" s="202">
        <v>75</v>
      </c>
      <c r="AS39" s="206">
        <v>94</v>
      </c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</row>
    <row r="40" spans="2:57" ht="15">
      <c r="B40" s="131">
        <v>42621</v>
      </c>
      <c r="C40" s="201">
        <v>104</v>
      </c>
      <c r="D40" s="141"/>
      <c r="E40" s="141"/>
      <c r="F40" s="141"/>
      <c r="G40" s="141"/>
      <c r="H40" s="141"/>
      <c r="I40" s="141"/>
      <c r="J40" s="141"/>
      <c r="K40" s="141"/>
      <c r="L40" s="203">
        <v>95</v>
      </c>
      <c r="M40" s="209">
        <v>103</v>
      </c>
      <c r="N40" s="141"/>
      <c r="O40" s="141"/>
      <c r="P40" s="202">
        <v>106</v>
      </c>
      <c r="Q40" s="203">
        <v>109</v>
      </c>
      <c r="R40" s="141"/>
      <c r="S40" s="209">
        <v>88</v>
      </c>
      <c r="T40" s="230">
        <v>78</v>
      </c>
      <c r="U40" s="141"/>
      <c r="V40" s="141"/>
      <c r="W40" s="141"/>
      <c r="X40" s="141"/>
      <c r="Y40" s="141"/>
      <c r="Z40" s="141"/>
      <c r="AA40" s="203">
        <v>101</v>
      </c>
      <c r="AB40" s="141"/>
      <c r="AC40" s="141"/>
      <c r="AD40" s="141"/>
      <c r="AE40" s="141"/>
      <c r="AF40" s="141"/>
      <c r="AG40" s="202">
        <v>106</v>
      </c>
      <c r="AH40" s="141"/>
      <c r="AI40" s="141"/>
      <c r="AJ40" s="141"/>
      <c r="AK40" s="141"/>
      <c r="AL40" s="141"/>
      <c r="AM40" s="141"/>
      <c r="AN40" s="173"/>
      <c r="AO40" s="141"/>
      <c r="AP40" s="141"/>
      <c r="AQ40" s="141"/>
      <c r="AR40" s="209">
        <v>81</v>
      </c>
      <c r="AS40" s="203">
        <v>88</v>
      </c>
      <c r="AT40" s="155"/>
      <c r="AU40" s="155"/>
      <c r="AV40" s="155"/>
      <c r="AW40" s="155"/>
      <c r="AX40" s="155"/>
      <c r="AY40" s="202">
        <v>82</v>
      </c>
      <c r="AZ40" s="155"/>
      <c r="BA40" s="155"/>
      <c r="BB40" s="155"/>
      <c r="BC40" s="155"/>
      <c r="BD40" s="155"/>
      <c r="BE40" s="155"/>
    </row>
    <row r="41" spans="2:57" ht="15">
      <c r="B41" s="131">
        <v>42628</v>
      </c>
      <c r="C41" s="207">
        <v>112</v>
      </c>
      <c r="D41" s="141"/>
      <c r="E41" s="141"/>
      <c r="F41" s="141"/>
      <c r="G41" s="202">
        <v>94</v>
      </c>
      <c r="H41" s="141"/>
      <c r="I41" s="141"/>
      <c r="J41" s="141"/>
      <c r="K41" s="202">
        <v>107</v>
      </c>
      <c r="L41" s="141"/>
      <c r="M41" s="200">
        <v>105</v>
      </c>
      <c r="N41" s="202">
        <v>117</v>
      </c>
      <c r="O41" s="141"/>
      <c r="P41" s="141"/>
      <c r="Q41" s="141"/>
      <c r="R41" s="141"/>
      <c r="S41" s="141"/>
      <c r="T41" s="141"/>
      <c r="U41" s="141"/>
      <c r="V41" s="141"/>
      <c r="W41" s="200">
        <v>94</v>
      </c>
      <c r="X41" s="202">
        <v>91</v>
      </c>
      <c r="Y41" s="141"/>
      <c r="Z41" s="141"/>
      <c r="AA41" s="141"/>
      <c r="AB41" s="141"/>
      <c r="AC41" s="200">
        <v>99</v>
      </c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</row>
    <row r="42" spans="2:57" ht="15">
      <c r="B42" s="131">
        <v>42635</v>
      </c>
      <c r="C42" s="238">
        <v>109</v>
      </c>
      <c r="D42" s="202">
        <v>104</v>
      </c>
      <c r="E42" s="200">
        <v>100</v>
      </c>
      <c r="F42" s="141"/>
      <c r="G42" s="200">
        <v>94</v>
      </c>
      <c r="H42" s="141"/>
      <c r="I42" s="141"/>
      <c r="J42" s="141"/>
      <c r="K42" s="217">
        <v>106</v>
      </c>
      <c r="L42" s="141"/>
      <c r="M42" s="141"/>
      <c r="N42" s="141"/>
      <c r="O42" s="141"/>
      <c r="P42" s="141"/>
      <c r="Q42" s="141"/>
      <c r="R42" s="202">
        <v>101</v>
      </c>
      <c r="S42" s="141"/>
      <c r="T42" s="141"/>
      <c r="U42" s="141"/>
      <c r="V42" s="141"/>
      <c r="W42" s="217">
        <v>114</v>
      </c>
      <c r="X42" s="200">
        <v>89</v>
      </c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55"/>
      <c r="AV42" s="141"/>
      <c r="AW42" s="155"/>
      <c r="AX42" s="155"/>
      <c r="AY42" s="155"/>
      <c r="AZ42" s="155"/>
      <c r="BA42" s="155"/>
      <c r="BB42" s="155"/>
      <c r="BC42" s="155"/>
      <c r="BD42" s="155"/>
      <c r="BE42" s="155"/>
    </row>
    <row r="43" spans="2:57" ht="15">
      <c r="B43" s="131">
        <v>42642</v>
      </c>
      <c r="C43" s="172"/>
      <c r="D43" s="141"/>
      <c r="E43" s="141"/>
      <c r="F43" s="141" t="s">
        <v>202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55"/>
      <c r="AV43" s="141"/>
      <c r="AW43" s="141"/>
      <c r="AX43" s="155"/>
      <c r="AY43" s="155"/>
      <c r="AZ43" s="155"/>
      <c r="BA43" s="155"/>
      <c r="BB43" s="155"/>
      <c r="BC43" s="155"/>
      <c r="BD43" s="155"/>
      <c r="BE43" s="155"/>
    </row>
    <row r="44" spans="2:57" ht="15">
      <c r="B44" s="131">
        <v>42649</v>
      </c>
      <c r="C44" s="201">
        <v>92</v>
      </c>
      <c r="D44" s="209">
        <v>98</v>
      </c>
      <c r="E44" s="209">
        <v>96</v>
      </c>
      <c r="F44" s="209">
        <v>96</v>
      </c>
      <c r="G44" s="141"/>
      <c r="H44" s="217">
        <v>101</v>
      </c>
      <c r="I44" s="141"/>
      <c r="J44" s="141"/>
      <c r="K44" s="217">
        <v>106</v>
      </c>
      <c r="L44" s="141"/>
      <c r="M44" s="200">
        <v>109</v>
      </c>
      <c r="N44" s="141"/>
      <c r="O44" s="141"/>
      <c r="P44" s="217">
        <v>111</v>
      </c>
      <c r="Q44" s="141"/>
      <c r="R44" s="141"/>
      <c r="S44" s="141"/>
      <c r="T44" s="141"/>
      <c r="U44" s="141"/>
      <c r="V44" s="141"/>
      <c r="W44" s="202">
        <v>98</v>
      </c>
      <c r="X44" s="200">
        <v>92</v>
      </c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55"/>
      <c r="AT44" s="155"/>
      <c r="AU44" s="155"/>
      <c r="AV44" s="155"/>
      <c r="AW44" s="155"/>
      <c r="AX44" s="155"/>
      <c r="AY44" s="155"/>
      <c r="AZ44" s="200">
        <v>82</v>
      </c>
      <c r="BA44" s="155" t="s">
        <v>1</v>
      </c>
      <c r="BB44" s="155"/>
      <c r="BC44" s="155"/>
      <c r="BD44" s="155"/>
      <c r="BE44" s="155"/>
    </row>
    <row r="45" spans="2:57" ht="15">
      <c r="B45" s="131">
        <v>42656</v>
      </c>
      <c r="C45" s="218">
        <v>112</v>
      </c>
      <c r="D45" s="203">
        <v>96</v>
      </c>
      <c r="E45" s="203">
        <v>102</v>
      </c>
      <c r="F45" s="141"/>
      <c r="G45" s="217">
        <v>108</v>
      </c>
      <c r="H45" s="141"/>
      <c r="I45" s="141"/>
      <c r="J45" s="141"/>
      <c r="K45" s="141"/>
      <c r="L45" s="141"/>
      <c r="M45" s="217">
        <v>100</v>
      </c>
      <c r="N45" s="141"/>
      <c r="O45" s="141"/>
      <c r="P45" s="141"/>
      <c r="Q45" s="141"/>
      <c r="R45" s="141"/>
      <c r="S45" s="141"/>
      <c r="T45" s="141"/>
      <c r="U45" s="141"/>
      <c r="V45" s="141"/>
      <c r="W45" s="217">
        <v>98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55"/>
      <c r="AY45" s="155"/>
      <c r="AZ45" s="155"/>
      <c r="BA45" s="155"/>
      <c r="BB45" s="155"/>
      <c r="BC45" s="155"/>
      <c r="BD45" s="155"/>
      <c r="BE45" s="155"/>
    </row>
    <row r="46" spans="2:57" ht="15">
      <c r="B46" s="131">
        <v>42663</v>
      </c>
      <c r="C46" s="201">
        <v>96</v>
      </c>
      <c r="D46" s="141"/>
      <c r="E46" s="141"/>
      <c r="F46" s="141"/>
      <c r="G46" s="203">
        <v>96</v>
      </c>
      <c r="H46" s="203">
        <v>101</v>
      </c>
      <c r="I46" s="141"/>
      <c r="J46" s="141"/>
      <c r="K46" s="141"/>
      <c r="L46" s="141"/>
      <c r="M46" s="141" t="s">
        <v>1</v>
      </c>
      <c r="N46" s="141"/>
      <c r="O46" s="141"/>
      <c r="P46" s="203">
        <v>104</v>
      </c>
      <c r="Q46" s="141"/>
      <c r="R46" s="141"/>
      <c r="S46" s="141"/>
      <c r="T46" s="141"/>
      <c r="U46" s="141"/>
      <c r="V46" s="141"/>
      <c r="W46" s="202">
        <v>104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55"/>
      <c r="AT46" s="155"/>
      <c r="AU46" s="155"/>
      <c r="AV46" s="155"/>
      <c r="AW46" s="155"/>
      <c r="AX46" s="200">
        <v>101</v>
      </c>
      <c r="AY46" s="141"/>
      <c r="AZ46" s="141"/>
      <c r="BA46" s="200">
        <v>88</v>
      </c>
      <c r="BB46" s="155"/>
      <c r="BC46" s="155"/>
      <c r="BD46" s="155"/>
      <c r="BE46" s="155"/>
    </row>
    <row r="47" spans="2:57" ht="15">
      <c r="B47" s="131">
        <v>42677</v>
      </c>
      <c r="C47" s="243">
        <v>97</v>
      </c>
      <c r="D47" s="209">
        <v>110</v>
      </c>
      <c r="E47" s="200">
        <v>103</v>
      </c>
      <c r="F47" s="206">
        <v>96</v>
      </c>
      <c r="G47" s="200">
        <v>102</v>
      </c>
      <c r="H47" s="206">
        <v>98</v>
      </c>
      <c r="I47" s="202">
        <v>81</v>
      </c>
      <c r="J47" s="200">
        <v>97</v>
      </c>
      <c r="K47" s="228">
        <v>100</v>
      </c>
      <c r="L47" s="209">
        <v>107</v>
      </c>
      <c r="M47" s="209">
        <v>112</v>
      </c>
      <c r="N47" s="202">
        <v>114</v>
      </c>
      <c r="O47" s="209">
        <v>87</v>
      </c>
      <c r="P47" s="202">
        <v>108</v>
      </c>
      <c r="Q47" s="141"/>
      <c r="R47" s="228">
        <v>110</v>
      </c>
      <c r="S47" s="228">
        <v>95</v>
      </c>
      <c r="T47" s="141"/>
      <c r="U47" s="228">
        <v>100</v>
      </c>
      <c r="V47" s="141"/>
      <c r="W47" s="206">
        <v>100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55"/>
      <c r="AK47" s="155"/>
      <c r="AL47" s="202">
        <v>104</v>
      </c>
      <c r="AM47" s="200">
        <v>108</v>
      </c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</row>
    <row r="48" spans="2:57" ht="15">
      <c r="B48" s="131">
        <v>42684</v>
      </c>
      <c r="C48" s="223" t="s">
        <v>159</v>
      </c>
      <c r="D48" s="200">
        <v>94</v>
      </c>
      <c r="E48" s="202">
        <v>111</v>
      </c>
      <c r="F48" s="200">
        <v>97</v>
      </c>
      <c r="G48" s="202">
        <v>107</v>
      </c>
      <c r="H48" s="141"/>
      <c r="I48" s="141"/>
      <c r="J48" s="141"/>
      <c r="K48" s="200">
        <v>108</v>
      </c>
      <c r="L48" s="223" t="s">
        <v>159</v>
      </c>
      <c r="M48" s="244">
        <v>110</v>
      </c>
      <c r="N48" s="141"/>
      <c r="O48" s="141"/>
      <c r="P48" s="202">
        <v>108</v>
      </c>
      <c r="Q48" s="141"/>
      <c r="R48" s="141"/>
      <c r="S48" s="141"/>
      <c r="T48" s="141"/>
      <c r="U48" s="141"/>
      <c r="V48" s="141"/>
      <c r="W48" s="223" t="s">
        <v>159</v>
      </c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200">
        <v>109</v>
      </c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</row>
    <row r="49" spans="2:57" ht="15">
      <c r="B49" s="131">
        <v>42691</v>
      </c>
      <c r="C49" s="218">
        <v>103</v>
      </c>
      <c r="D49" s="206">
        <v>109</v>
      </c>
      <c r="E49" s="206">
        <v>106</v>
      </c>
      <c r="F49" s="203">
        <v>98</v>
      </c>
      <c r="G49" s="141"/>
      <c r="H49" s="202">
        <v>97</v>
      </c>
      <c r="I49" s="141"/>
      <c r="J49" s="141"/>
      <c r="K49" s="202">
        <v>106</v>
      </c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55"/>
      <c r="AZ49" s="155"/>
      <c r="BA49" s="155"/>
      <c r="BB49" s="155"/>
      <c r="BC49" s="155"/>
      <c r="BD49" s="155"/>
      <c r="BE49" s="155"/>
    </row>
    <row r="50" spans="2:57" ht="15">
      <c r="B50" s="131">
        <v>42698</v>
      </c>
      <c r="C50" s="210">
        <v>109</v>
      </c>
      <c r="D50" s="209">
        <v>104</v>
      </c>
      <c r="E50" s="200">
        <v>104</v>
      </c>
      <c r="F50" s="200">
        <v>108</v>
      </c>
      <c r="G50" s="200">
        <v>100</v>
      </c>
      <c r="H50" s="202">
        <v>108</v>
      </c>
      <c r="I50" s="141"/>
      <c r="J50" s="141"/>
      <c r="K50" s="141"/>
      <c r="L50" s="141"/>
      <c r="M50" s="209">
        <v>104</v>
      </c>
      <c r="N50" s="141"/>
      <c r="O50" s="141"/>
      <c r="P50" s="141"/>
      <c r="Q50" s="141"/>
      <c r="R50" s="141"/>
      <c r="S50" s="202">
        <v>92</v>
      </c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55"/>
      <c r="AT50" s="155"/>
      <c r="AU50" s="155"/>
      <c r="AV50" s="155"/>
      <c r="AW50" s="155"/>
      <c r="AX50" s="155"/>
      <c r="AY50" s="155"/>
      <c r="AZ50" s="155"/>
      <c r="BA50" s="155"/>
      <c r="BB50" s="202">
        <v>104</v>
      </c>
      <c r="BC50" s="155"/>
      <c r="BD50" s="155"/>
      <c r="BE50" s="155"/>
    </row>
    <row r="51" spans="2:57" ht="15">
      <c r="B51" s="131">
        <v>42705</v>
      </c>
      <c r="C51" s="218">
        <v>114</v>
      </c>
      <c r="D51" s="203">
        <v>97</v>
      </c>
      <c r="E51" s="217">
        <v>105</v>
      </c>
      <c r="F51" s="217">
        <v>101</v>
      </c>
      <c r="G51" s="202">
        <v>89</v>
      </c>
      <c r="H51" s="141"/>
      <c r="I51" s="141"/>
      <c r="J51" s="217">
        <v>94</v>
      </c>
      <c r="K51" s="200">
        <v>118</v>
      </c>
      <c r="L51" s="141"/>
      <c r="M51" s="217">
        <v>103</v>
      </c>
      <c r="N51" s="141"/>
      <c r="O51" s="141"/>
      <c r="P51" s="200">
        <v>119</v>
      </c>
      <c r="Q51" s="141"/>
      <c r="R51" s="141"/>
      <c r="S51" s="202">
        <v>99</v>
      </c>
      <c r="T51" s="141"/>
      <c r="U51" s="141"/>
      <c r="V51" s="141"/>
      <c r="W51" s="141"/>
      <c r="X51" s="141"/>
      <c r="Y51" s="141"/>
      <c r="Z51" s="141"/>
      <c r="AA51" s="200">
        <v>112</v>
      </c>
      <c r="AB51" s="141"/>
      <c r="AC51" s="141"/>
      <c r="AD51" s="141"/>
      <c r="AE51" s="203">
        <v>92</v>
      </c>
      <c r="AF51" s="141"/>
      <c r="AG51" s="141"/>
      <c r="AH51" s="141"/>
      <c r="AI51" s="141"/>
      <c r="AJ51" s="141"/>
      <c r="AK51" s="141"/>
      <c r="AL51" s="202">
        <v>109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55"/>
      <c r="BA51" s="155"/>
      <c r="BB51" s="155"/>
      <c r="BC51" s="155"/>
      <c r="BD51" s="155"/>
      <c r="BE51" s="155"/>
    </row>
    <row r="52" spans="2:57" s="2" customFormat="1" ht="15">
      <c r="B52" s="131">
        <v>42712</v>
      </c>
      <c r="C52" s="207">
        <v>106</v>
      </c>
      <c r="D52" s="200">
        <v>105</v>
      </c>
      <c r="E52" s="203">
        <v>101</v>
      </c>
      <c r="F52" s="203">
        <v>98</v>
      </c>
      <c r="G52" s="141"/>
      <c r="H52" s="202">
        <v>105</v>
      </c>
      <c r="I52" s="141"/>
      <c r="J52" s="141"/>
      <c r="K52" s="203">
        <v>110</v>
      </c>
      <c r="L52" s="202">
        <v>99</v>
      </c>
      <c r="M52" s="200">
        <v>109</v>
      </c>
      <c r="N52" s="141"/>
      <c r="O52" s="141"/>
      <c r="P52" s="217">
        <v>106</v>
      </c>
      <c r="Q52" s="141"/>
      <c r="R52" s="141"/>
      <c r="S52" s="141"/>
      <c r="T52" s="141"/>
      <c r="U52" s="141"/>
      <c r="V52" s="202">
        <v>91</v>
      </c>
      <c r="W52" s="141"/>
      <c r="X52" s="141"/>
      <c r="Y52" s="141"/>
      <c r="Z52" s="141"/>
      <c r="AA52" s="198" t="s">
        <v>159</v>
      </c>
      <c r="AB52" s="141"/>
      <c r="AC52" s="217">
        <v>101</v>
      </c>
      <c r="AD52" s="141"/>
      <c r="AE52" s="141"/>
      <c r="AF52" s="141"/>
      <c r="AG52" s="141"/>
      <c r="AH52" s="141"/>
      <c r="AI52" s="141"/>
      <c r="AJ52" s="141"/>
      <c r="AK52" s="141"/>
      <c r="AL52" s="141"/>
      <c r="AM52" s="217">
        <v>108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202">
        <v>92</v>
      </c>
      <c r="BB52" s="217">
        <v>95</v>
      </c>
      <c r="BC52" s="141"/>
      <c r="BD52" s="141"/>
      <c r="BE52" s="141"/>
    </row>
    <row r="53" spans="2:57" ht="15">
      <c r="B53" s="131">
        <v>42719</v>
      </c>
      <c r="C53" s="201">
        <v>102</v>
      </c>
      <c r="D53" s="141"/>
      <c r="E53" s="141"/>
      <c r="F53" s="202">
        <v>104</v>
      </c>
      <c r="G53" s="209">
        <v>91</v>
      </c>
      <c r="H53" s="203">
        <v>103</v>
      </c>
      <c r="I53" s="141"/>
      <c r="J53" s="141"/>
      <c r="K53" s="209">
        <v>112</v>
      </c>
      <c r="L53" s="141"/>
      <c r="M53" s="141"/>
      <c r="N53" s="141"/>
      <c r="O53" s="141"/>
      <c r="P53" s="203">
        <v>107</v>
      </c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202">
        <v>94</v>
      </c>
      <c r="AF53" s="141"/>
      <c r="AG53" s="141"/>
      <c r="AH53" s="141"/>
      <c r="AI53" s="141"/>
      <c r="AJ53" s="141"/>
      <c r="AK53" s="141"/>
      <c r="AL53" s="209">
        <v>107</v>
      </c>
      <c r="AM53" s="203">
        <v>112</v>
      </c>
      <c r="AN53" s="141"/>
      <c r="AO53" s="141"/>
      <c r="AP53" s="141"/>
      <c r="AQ53" s="141"/>
      <c r="AR53" s="202">
        <v>77</v>
      </c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</row>
    <row r="54" spans="2:57" ht="15">
      <c r="B54" s="131">
        <v>42726</v>
      </c>
      <c r="C54" s="207">
        <v>109</v>
      </c>
      <c r="D54" s="202">
        <v>109</v>
      </c>
      <c r="E54" s="200">
        <v>111</v>
      </c>
      <c r="F54" s="200">
        <v>98</v>
      </c>
      <c r="G54" s="141"/>
      <c r="H54" s="141"/>
      <c r="I54" s="141"/>
      <c r="J54" s="141"/>
      <c r="K54" s="203">
        <v>110</v>
      </c>
      <c r="L54" s="203">
        <v>109</v>
      </c>
      <c r="M54" s="203">
        <v>104</v>
      </c>
      <c r="N54" s="141"/>
      <c r="O54" s="141"/>
      <c r="P54" s="202">
        <v>104</v>
      </c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202">
        <v>123</v>
      </c>
      <c r="BD54" s="155"/>
      <c r="BE54" s="155"/>
    </row>
    <row r="55" spans="2:57" ht="15">
      <c r="B55" s="131">
        <v>42733</v>
      </c>
      <c r="C55" s="201">
        <v>114</v>
      </c>
      <c r="D55" s="141"/>
      <c r="E55" s="141"/>
      <c r="F55" s="202">
        <v>113</v>
      </c>
      <c r="G55" s="141"/>
      <c r="H55" s="200">
        <v>104</v>
      </c>
      <c r="I55" s="141"/>
      <c r="J55" s="141"/>
      <c r="K55" s="200">
        <v>108</v>
      </c>
      <c r="L55" s="141"/>
      <c r="M55" s="141"/>
      <c r="N55" s="141"/>
      <c r="O55" s="141"/>
      <c r="P55" s="203">
        <v>111</v>
      </c>
      <c r="Q55" s="141"/>
      <c r="R55" s="141"/>
      <c r="S55" s="200">
        <v>95</v>
      </c>
      <c r="T55" s="141"/>
      <c r="U55" s="141"/>
      <c r="V55" s="141"/>
      <c r="W55" s="141"/>
      <c r="X55" s="141"/>
      <c r="Y55" s="141"/>
      <c r="Z55" s="141"/>
      <c r="AA55" s="141"/>
      <c r="AB55" s="141"/>
      <c r="AC55" s="202">
        <v>100</v>
      </c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55"/>
      <c r="AQ55" s="155"/>
      <c r="AR55" s="155"/>
      <c r="AS55" s="155"/>
      <c r="AT55" s="155"/>
      <c r="AU55" s="202">
        <v>118</v>
      </c>
      <c r="AV55" s="141"/>
      <c r="AW55" s="141"/>
      <c r="AX55" s="141"/>
      <c r="AY55" s="141"/>
      <c r="AZ55" s="141"/>
      <c r="BA55" s="141"/>
      <c r="BB55" s="203">
        <v>95</v>
      </c>
      <c r="BC55" s="203">
        <v>121</v>
      </c>
      <c r="BD55" s="155"/>
      <c r="BE55" s="155"/>
    </row>
    <row r="56" spans="2:57" ht="15">
      <c r="B56" s="131"/>
      <c r="C56" s="172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55"/>
      <c r="BB56" s="155"/>
      <c r="BC56" s="155"/>
      <c r="BD56" s="155"/>
      <c r="BE56" s="155"/>
    </row>
    <row r="57" spans="2:57" s="2" customFormat="1" ht="15">
      <c r="B57" s="131"/>
      <c r="C57" s="172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</row>
    <row r="58" spans="2:57" ht="15">
      <c r="B58" s="131"/>
      <c r="C58" s="172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</row>
    <row r="59" spans="2:57" ht="15">
      <c r="B59" s="131"/>
      <c r="C59" s="172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</row>
    <row r="60" spans="2:57" ht="15">
      <c r="B60" s="131"/>
      <c r="C60" s="172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</row>
    <row r="61" spans="2:57" ht="15">
      <c r="B61" s="131"/>
      <c r="C61" s="172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55"/>
      <c r="AT61" s="155"/>
      <c r="AU61" s="155"/>
      <c r="AV61" s="155"/>
      <c r="AW61" s="155"/>
      <c r="AX61" s="155"/>
      <c r="AY61" s="155"/>
      <c r="AZ61" s="155"/>
      <c r="BA61" s="141"/>
      <c r="BB61" s="155"/>
      <c r="BC61" s="155"/>
      <c r="BD61" s="155"/>
      <c r="BE61" s="155"/>
    </row>
    <row r="62" spans="2:57" ht="15">
      <c r="B62" s="131"/>
      <c r="C62" s="172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</row>
    <row r="65499" ht="15">
      <c r="IV6549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zoomScalePageLayoutView="0"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Y167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124</v>
      </c>
      <c r="M1" t="s">
        <v>6</v>
      </c>
      <c r="N1" s="41">
        <v>42733</v>
      </c>
    </row>
    <row r="2" ht="15">
      <c r="N2" s="154"/>
    </row>
    <row r="3" spans="3:25" ht="15">
      <c r="C3" s="12" t="s">
        <v>10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 t="s">
        <v>11</v>
      </c>
      <c r="N3" s="12"/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 t="s">
        <v>12</v>
      </c>
      <c r="Y3" s="12" t="s">
        <v>13</v>
      </c>
    </row>
    <row r="4" spans="3:25" ht="15">
      <c r="C4" s="13" t="s">
        <v>14</v>
      </c>
      <c r="D4" s="17">
        <v>443</v>
      </c>
      <c r="E4" s="17">
        <v>326</v>
      </c>
      <c r="F4" s="17">
        <v>351</v>
      </c>
      <c r="G4" s="17">
        <v>164</v>
      </c>
      <c r="H4" s="17">
        <v>324</v>
      </c>
      <c r="I4" s="17">
        <v>145</v>
      </c>
      <c r="J4" s="17">
        <v>465</v>
      </c>
      <c r="K4" s="17">
        <v>315</v>
      </c>
      <c r="L4" s="17">
        <v>326</v>
      </c>
      <c r="M4" s="17">
        <f>SUM(D4:L4)</f>
        <v>2859</v>
      </c>
      <c r="N4" s="22"/>
      <c r="O4" s="17">
        <v>486</v>
      </c>
      <c r="P4" s="17">
        <v>356</v>
      </c>
      <c r="Q4" s="17">
        <v>147</v>
      </c>
      <c r="R4" s="17">
        <v>445</v>
      </c>
      <c r="S4" s="17">
        <v>153</v>
      </c>
      <c r="T4" s="17">
        <v>386</v>
      </c>
      <c r="U4" s="17">
        <v>435</v>
      </c>
      <c r="V4" s="17">
        <v>361</v>
      </c>
      <c r="W4" s="17">
        <v>149</v>
      </c>
      <c r="X4" s="17">
        <f>SUM(O4:W4)</f>
        <v>2918</v>
      </c>
      <c r="Y4" s="17">
        <f>M4+X4</f>
        <v>5777</v>
      </c>
    </row>
    <row r="5" spans="3:25" ht="15">
      <c r="C5" s="14" t="s">
        <v>15</v>
      </c>
      <c r="D5" s="16">
        <v>443</v>
      </c>
      <c r="E5" s="16">
        <v>320</v>
      </c>
      <c r="F5" s="151">
        <v>345</v>
      </c>
      <c r="G5" s="16">
        <v>156</v>
      </c>
      <c r="H5" s="16">
        <v>315</v>
      </c>
      <c r="I5" s="16">
        <v>140</v>
      </c>
      <c r="J5" s="16">
        <v>465</v>
      </c>
      <c r="K5" s="16">
        <v>315</v>
      </c>
      <c r="L5" s="16">
        <v>326</v>
      </c>
      <c r="M5" s="16">
        <f>SUM(D5:L5)</f>
        <v>2825</v>
      </c>
      <c r="N5" s="22"/>
      <c r="O5" s="16">
        <v>470</v>
      </c>
      <c r="P5" s="16">
        <v>351</v>
      </c>
      <c r="Q5" s="16">
        <v>140</v>
      </c>
      <c r="R5" s="16">
        <v>440</v>
      </c>
      <c r="S5" s="16">
        <v>147</v>
      </c>
      <c r="T5" s="16">
        <v>386</v>
      </c>
      <c r="U5" s="16">
        <v>435</v>
      </c>
      <c r="V5" s="16">
        <v>324</v>
      </c>
      <c r="W5" s="16">
        <v>149</v>
      </c>
      <c r="X5" s="16">
        <f>SUM(O5:W5)</f>
        <v>2842</v>
      </c>
      <c r="Y5" s="16">
        <f>M5+X5</f>
        <v>5667</v>
      </c>
    </row>
    <row r="6" spans="3:25" ht="15">
      <c r="C6" s="15" t="s">
        <v>16</v>
      </c>
      <c r="D6" s="23">
        <v>393</v>
      </c>
      <c r="E6" s="23">
        <v>287</v>
      </c>
      <c r="F6" s="23">
        <v>304</v>
      </c>
      <c r="G6" s="23">
        <v>126</v>
      </c>
      <c r="H6" s="23">
        <v>262</v>
      </c>
      <c r="I6" s="23">
        <v>123</v>
      </c>
      <c r="J6" s="23">
        <v>414</v>
      </c>
      <c r="K6" s="23">
        <v>273</v>
      </c>
      <c r="L6" s="23">
        <v>254</v>
      </c>
      <c r="M6" s="23">
        <f>SUM(D6:L6)</f>
        <v>2436</v>
      </c>
      <c r="N6" s="22"/>
      <c r="O6" s="23">
        <v>404</v>
      </c>
      <c r="P6" s="23">
        <v>315</v>
      </c>
      <c r="Q6" s="23">
        <v>118</v>
      </c>
      <c r="R6" s="23">
        <v>383</v>
      </c>
      <c r="S6" s="23">
        <v>108</v>
      </c>
      <c r="T6" s="23">
        <v>340</v>
      </c>
      <c r="U6" s="23">
        <v>383</v>
      </c>
      <c r="V6" s="23">
        <v>283</v>
      </c>
      <c r="W6" s="23">
        <v>101</v>
      </c>
      <c r="X6" s="23">
        <f>SUM(O6:W6)</f>
        <v>2435</v>
      </c>
      <c r="Y6" s="23">
        <f>M6+X6</f>
        <v>4871</v>
      </c>
    </row>
    <row r="7" spans="3:25" ht="15.75">
      <c r="C7" s="24" t="s">
        <v>17</v>
      </c>
      <c r="D7" s="25">
        <v>5</v>
      </c>
      <c r="E7" s="25">
        <v>4</v>
      </c>
      <c r="F7" s="25">
        <v>4</v>
      </c>
      <c r="G7" s="25">
        <v>3</v>
      </c>
      <c r="H7" s="25">
        <v>4</v>
      </c>
      <c r="I7" s="25">
        <v>3</v>
      </c>
      <c r="J7" s="25">
        <v>5</v>
      </c>
      <c r="K7" s="25">
        <v>4</v>
      </c>
      <c r="L7" s="25">
        <v>4</v>
      </c>
      <c r="M7" s="25">
        <f>SUM(D7:L7)</f>
        <v>36</v>
      </c>
      <c r="N7" s="21"/>
      <c r="O7" s="25">
        <v>5</v>
      </c>
      <c r="P7" s="25">
        <v>4</v>
      </c>
      <c r="Q7" s="25">
        <v>3</v>
      </c>
      <c r="R7" s="25">
        <v>5</v>
      </c>
      <c r="S7" s="25">
        <v>3</v>
      </c>
      <c r="T7" s="25">
        <v>4</v>
      </c>
      <c r="U7" s="25">
        <v>5</v>
      </c>
      <c r="V7" s="25">
        <v>4</v>
      </c>
      <c r="W7" s="25">
        <v>3</v>
      </c>
      <c r="X7" s="25">
        <f>SUM(O7:W7)</f>
        <v>36</v>
      </c>
      <c r="Y7" s="25">
        <f>M7+X7</f>
        <v>72</v>
      </c>
    </row>
    <row r="8" spans="3:25" ht="15.75" thickBot="1">
      <c r="C8" s="69" t="s">
        <v>24</v>
      </c>
      <c r="D8" s="33">
        <v>18</v>
      </c>
      <c r="E8" s="33">
        <v>12</v>
      </c>
      <c r="F8" s="33">
        <v>6</v>
      </c>
      <c r="G8" s="33">
        <v>4</v>
      </c>
      <c r="H8" s="33">
        <v>2</v>
      </c>
      <c r="I8" s="33">
        <v>8</v>
      </c>
      <c r="J8" s="33">
        <v>16</v>
      </c>
      <c r="K8" s="33">
        <v>14</v>
      </c>
      <c r="L8" s="33">
        <v>10</v>
      </c>
      <c r="M8" s="33" t="s">
        <v>1</v>
      </c>
      <c r="N8" s="32"/>
      <c r="O8" s="33">
        <v>5</v>
      </c>
      <c r="P8" s="33">
        <v>3</v>
      </c>
      <c r="Q8" s="33">
        <v>15</v>
      </c>
      <c r="R8" s="33">
        <v>11</v>
      </c>
      <c r="S8" s="33">
        <v>13</v>
      </c>
      <c r="T8" s="33">
        <v>1</v>
      </c>
      <c r="U8" s="33">
        <v>17</v>
      </c>
      <c r="V8" s="33">
        <v>9</v>
      </c>
      <c r="W8" s="33">
        <v>7</v>
      </c>
      <c r="X8" s="33" t="s">
        <v>1</v>
      </c>
      <c r="Y8" s="31" t="s">
        <v>1</v>
      </c>
    </row>
    <row r="9" spans="2:25" ht="15">
      <c r="B9" s="77"/>
      <c r="C9" s="79" t="s">
        <v>42</v>
      </c>
      <c r="D9" s="71">
        <v>1</v>
      </c>
      <c r="E9" s="71">
        <v>1</v>
      </c>
      <c r="F9" s="71">
        <v>2</v>
      </c>
      <c r="G9" s="71">
        <v>2</v>
      </c>
      <c r="H9" s="71">
        <v>2</v>
      </c>
      <c r="I9" s="71">
        <v>1</v>
      </c>
      <c r="J9" s="71">
        <v>1</v>
      </c>
      <c r="K9" s="71">
        <v>1</v>
      </c>
      <c r="L9" s="71">
        <v>1</v>
      </c>
      <c r="M9" s="71">
        <f aca="true" t="shared" si="0" ref="M9:M14">SUM(D9:L9)</f>
        <v>12</v>
      </c>
      <c r="N9" s="79" t="str">
        <f aca="true" t="shared" si="1" ref="N9:N14">C9</f>
        <v>Coups rendus </v>
      </c>
      <c r="O9" s="71">
        <v>2</v>
      </c>
      <c r="P9" s="71">
        <v>2</v>
      </c>
      <c r="Q9" s="71">
        <v>1</v>
      </c>
      <c r="R9" s="71">
        <v>1</v>
      </c>
      <c r="S9" s="71">
        <v>1</v>
      </c>
      <c r="T9" s="71">
        <v>2</v>
      </c>
      <c r="U9" s="71">
        <v>1</v>
      </c>
      <c r="V9" s="71">
        <v>1</v>
      </c>
      <c r="W9" s="71">
        <v>1</v>
      </c>
      <c r="X9" s="71">
        <f aca="true" t="shared" si="2" ref="X9:X14">SUM(O9:W9)</f>
        <v>12</v>
      </c>
      <c r="Y9" s="72">
        <f aca="true" t="shared" si="3" ref="Y9:Y14">M9+X9</f>
        <v>24</v>
      </c>
    </row>
    <row r="10" spans="1:27" ht="15.75">
      <c r="A10" t="s">
        <v>94</v>
      </c>
      <c r="B10" s="111" t="str">
        <f>VLOOKUP(A10,'[1]ref'!$B$3:$C$84,2,FALSE)</f>
        <v>ASer</v>
      </c>
      <c r="C10" s="37" t="s">
        <v>43</v>
      </c>
      <c r="D10" s="37">
        <v>8</v>
      </c>
      <c r="E10" s="37">
        <v>7</v>
      </c>
      <c r="F10" s="37">
        <v>7</v>
      </c>
      <c r="G10" s="37">
        <v>4</v>
      </c>
      <c r="H10" s="37">
        <v>6</v>
      </c>
      <c r="I10" s="37">
        <v>6</v>
      </c>
      <c r="J10" s="37">
        <v>8</v>
      </c>
      <c r="K10" s="37">
        <v>6</v>
      </c>
      <c r="L10" s="37">
        <v>6</v>
      </c>
      <c r="M10" s="29">
        <f t="shared" si="0"/>
        <v>58</v>
      </c>
      <c r="N10" s="29" t="str">
        <f t="shared" si="1"/>
        <v>Score </v>
      </c>
      <c r="O10" s="37">
        <v>8</v>
      </c>
      <c r="P10" s="37">
        <v>7</v>
      </c>
      <c r="Q10" s="224">
        <v>5</v>
      </c>
      <c r="R10" s="37">
        <v>7</v>
      </c>
      <c r="S10" s="37">
        <v>6</v>
      </c>
      <c r="T10" s="37">
        <v>6</v>
      </c>
      <c r="U10" s="224">
        <v>8</v>
      </c>
      <c r="V10" s="37">
        <v>6</v>
      </c>
      <c r="W10" s="29">
        <v>3</v>
      </c>
      <c r="X10" s="29">
        <f t="shared" si="2"/>
        <v>56</v>
      </c>
      <c r="Y10" s="73">
        <f t="shared" si="3"/>
        <v>114</v>
      </c>
      <c r="Z10">
        <f>Y10-$Y$7</f>
        <v>42</v>
      </c>
      <c r="AA10">
        <f>Y10-$Y$7</f>
        <v>42</v>
      </c>
    </row>
    <row r="11" spans="2:27" ht="16.5" thickBot="1">
      <c r="B11" s="78"/>
      <c r="C11" s="80" t="s">
        <v>44</v>
      </c>
      <c r="D11" s="75">
        <f>IF((D10-(D$7+D9))=-1,3,(IF((D10-(D$7+D9))=-2,4,(IF((D10-(D$7+D9))=-3,5,(IF((D10-(D$7+D9))=0,2,(IF((D10-(D$7+D9))=1,1,(IF((D10-(D$7+D9))=2,0,(IF((D10-(D$7+D9))=3," ","  ")))))))))))))</f>
        <v>0</v>
      </c>
      <c r="E11" s="75">
        <f aca="true" t="shared" si="4" ref="E11:L11">IF((E10-(E$7+E9))=-1,3,(IF((E10-(E$7+E9))=-2,4,(IF((E10-(E$7+E9))=-3,5,(IF((E10-(E$7+E9))=0,2,(IF((E10-(E$7+E9))=1,1,(IF((E10-(E$7+E9))=2,0,(IF((E10-(E$7+E9))=3," ","  ")))))))))))))</f>
        <v>0</v>
      </c>
      <c r="F11" s="75">
        <f t="shared" si="4"/>
        <v>1</v>
      </c>
      <c r="G11" s="75">
        <f t="shared" si="4"/>
        <v>3</v>
      </c>
      <c r="H11" s="75">
        <f t="shared" si="4"/>
        <v>2</v>
      </c>
      <c r="I11" s="75">
        <f t="shared" si="4"/>
        <v>0</v>
      </c>
      <c r="J11" s="75">
        <f t="shared" si="4"/>
        <v>0</v>
      </c>
      <c r="K11" s="75">
        <f t="shared" si="4"/>
        <v>1</v>
      </c>
      <c r="L11" s="75">
        <f t="shared" si="4"/>
        <v>1</v>
      </c>
      <c r="M11" s="75">
        <f t="shared" si="0"/>
        <v>8</v>
      </c>
      <c r="N11" s="80" t="str">
        <f t="shared" si="1"/>
        <v>Stableford </v>
      </c>
      <c r="O11" s="75">
        <f>IF((O10-(O$7+O9))=-1,3,(IF((O10-(O$7+O9))=-2,4,(IF((O10-(O$7+O9))=-3,5,(IF((O10-(O$7+O9))=0,2,(IF((O10-(O$7+O9))=1,1,(IF((O10-(O$7+O9))=2,0,(IF((O10-(O$7+O9))=3," ","  ")))))))))))))</f>
        <v>1</v>
      </c>
      <c r="P11" s="75">
        <f aca="true" t="shared" si="5" ref="P11:W11">IF((P10-(P$7+P9))=-1,3,(IF((P10-(P$7+P9))=-2,4,(IF((P10-(P$7+P9))=-3,5,(IF((P10-(P$7+P9))=0,2,(IF((P10-(P$7+P9))=1,1,(IF((P10-(P$7+P9))=2,0,(IF((P10-(P$7+P9))=3," ","  ")))))))))))))</f>
        <v>1</v>
      </c>
      <c r="Q11" s="75">
        <f t="shared" si="5"/>
        <v>1</v>
      </c>
      <c r="R11" s="75">
        <f t="shared" si="5"/>
        <v>1</v>
      </c>
      <c r="S11" s="75">
        <f t="shared" si="5"/>
        <v>0</v>
      </c>
      <c r="T11" s="75">
        <f t="shared" si="5"/>
        <v>2</v>
      </c>
      <c r="U11" s="75">
        <f t="shared" si="5"/>
        <v>0</v>
      </c>
      <c r="V11" s="75">
        <f t="shared" si="5"/>
        <v>1</v>
      </c>
      <c r="W11" s="75">
        <f t="shared" si="5"/>
        <v>3</v>
      </c>
      <c r="X11" s="75">
        <f t="shared" si="2"/>
        <v>10</v>
      </c>
      <c r="Y11" s="76">
        <f>M11+X11</f>
        <v>18</v>
      </c>
      <c r="AA11" s="117"/>
    </row>
    <row r="12" spans="2:27" ht="15.75" hidden="1">
      <c r="B12" s="70"/>
      <c r="C12" s="87" t="s">
        <v>42</v>
      </c>
      <c r="D12" s="81">
        <v>1</v>
      </c>
      <c r="E12" s="81">
        <v>1</v>
      </c>
      <c r="F12" s="81">
        <v>1</v>
      </c>
      <c r="G12" s="81">
        <v>1</v>
      </c>
      <c r="H12" s="81">
        <v>2</v>
      </c>
      <c r="I12" s="81">
        <v>1</v>
      </c>
      <c r="J12" s="81">
        <v>1</v>
      </c>
      <c r="K12" s="81">
        <v>1</v>
      </c>
      <c r="L12" s="81">
        <v>1</v>
      </c>
      <c r="M12" s="81">
        <f t="shared" si="0"/>
        <v>10</v>
      </c>
      <c r="N12" s="87" t="str">
        <f t="shared" si="1"/>
        <v>Coups rendus </v>
      </c>
      <c r="O12" s="81">
        <v>1</v>
      </c>
      <c r="P12" s="81">
        <v>2</v>
      </c>
      <c r="Q12" s="81">
        <v>1</v>
      </c>
      <c r="R12" s="81">
        <v>1</v>
      </c>
      <c r="S12" s="81">
        <v>1</v>
      </c>
      <c r="T12" s="81">
        <v>2</v>
      </c>
      <c r="U12" s="81">
        <v>1</v>
      </c>
      <c r="V12" s="81">
        <v>1</v>
      </c>
      <c r="W12" s="81">
        <v>1</v>
      </c>
      <c r="X12" s="81">
        <f t="shared" si="2"/>
        <v>11</v>
      </c>
      <c r="Y12" s="82">
        <f t="shared" si="3"/>
        <v>21</v>
      </c>
      <c r="AA12" s="117"/>
    </row>
    <row r="13" spans="1:27" ht="15.75" hidden="1">
      <c r="A13" t="s">
        <v>95</v>
      </c>
      <c r="B13" s="111" t="s">
        <v>38</v>
      </c>
      <c r="C13" s="37" t="s">
        <v>45</v>
      </c>
      <c r="D13" s="37"/>
      <c r="E13" s="37"/>
      <c r="F13" s="37"/>
      <c r="G13" s="37"/>
      <c r="H13" s="37"/>
      <c r="I13" s="37"/>
      <c r="J13" s="37"/>
      <c r="K13" s="37"/>
      <c r="L13" s="37"/>
      <c r="M13" s="29">
        <f t="shared" si="0"/>
        <v>0</v>
      </c>
      <c r="N13" s="29" t="str">
        <f t="shared" si="1"/>
        <v>Score</v>
      </c>
      <c r="O13" s="37"/>
      <c r="P13" s="37"/>
      <c r="Q13" s="37"/>
      <c r="R13" s="37"/>
      <c r="S13" s="37"/>
      <c r="T13" s="37"/>
      <c r="U13" s="37"/>
      <c r="V13" s="37"/>
      <c r="W13" s="37"/>
      <c r="X13" s="29">
        <f t="shared" si="2"/>
        <v>0</v>
      </c>
      <c r="Y13" s="73">
        <f t="shared" si="3"/>
        <v>0</v>
      </c>
      <c r="Z13">
        <f>Y13-$Y$7</f>
        <v>-72</v>
      </c>
      <c r="AA13">
        <f>Y13-$Y$7</f>
        <v>-72</v>
      </c>
    </row>
    <row r="14" spans="2:27" ht="16.5" hidden="1" thickBot="1">
      <c r="B14" s="74"/>
      <c r="C14" s="88" t="s">
        <v>44</v>
      </c>
      <c r="D14" s="83" t="str">
        <f>IF((D13-(D$7+D12))=-1,3,(IF((D13-(D$7+D12))=-2,4,(IF((D13-(D$7+D12))=-3,5,(IF((D13-(D$7+D12))=0,2,(IF((D13-(D$7+D12))=1,1,(IF((D13-(D$7+D12))=2,0,(IF((D13-(D$7+D12))=3," ","  ")))))))))))))</f>
        <v>  </v>
      </c>
      <c r="E14" s="83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83" t="str">
        <f t="shared" si="6"/>
        <v>  </v>
      </c>
      <c r="G14" s="83" t="str">
        <f t="shared" si="6"/>
        <v>  </v>
      </c>
      <c r="H14" s="83" t="str">
        <f t="shared" si="6"/>
        <v>  </v>
      </c>
      <c r="I14" s="83" t="str">
        <f t="shared" si="6"/>
        <v>  </v>
      </c>
      <c r="J14" s="83" t="str">
        <f t="shared" si="6"/>
        <v>  </v>
      </c>
      <c r="K14" s="83" t="str">
        <f t="shared" si="6"/>
        <v>  </v>
      </c>
      <c r="L14" s="83" t="str">
        <f t="shared" si="6"/>
        <v>  </v>
      </c>
      <c r="M14" s="83">
        <f t="shared" si="0"/>
        <v>0</v>
      </c>
      <c r="N14" s="88" t="str">
        <f t="shared" si="1"/>
        <v>Stableford </v>
      </c>
      <c r="O14" s="83" t="str">
        <f>IF((O13-(O$7+O12))=-1,3,(IF((O13-(O$7+O12))=-2,4,(IF((O13-(O$7+O12))=-3,5,(IF((O13-(O$7+O12))=0,2,(IF((O13-(O$7+O12))=1,1,(IF((O13-(O$7+O12))=2,0,(IF((O13-(O$7+O12))=3," ","  ")))))))))))))</f>
        <v>  </v>
      </c>
      <c r="P14" s="83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83" t="str">
        <f t="shared" si="7"/>
        <v>  </v>
      </c>
      <c r="R14" s="83" t="str">
        <f t="shared" si="7"/>
        <v>  </v>
      </c>
      <c r="S14" s="83" t="str">
        <f t="shared" si="7"/>
        <v>  </v>
      </c>
      <c r="T14" s="83" t="str">
        <f t="shared" si="7"/>
        <v>  </v>
      </c>
      <c r="U14" s="83" t="str">
        <f t="shared" si="7"/>
        <v>  </v>
      </c>
      <c r="V14" s="83" t="str">
        <f t="shared" si="7"/>
        <v>  </v>
      </c>
      <c r="W14" s="83" t="str">
        <f t="shared" si="7"/>
        <v>  </v>
      </c>
      <c r="X14" s="83">
        <f t="shared" si="2"/>
        <v>0</v>
      </c>
      <c r="Y14" s="84">
        <f t="shared" si="3"/>
        <v>0</v>
      </c>
      <c r="AA14" s="117"/>
    </row>
    <row r="15" spans="2:27" ht="15.75" hidden="1">
      <c r="B15" s="77"/>
      <c r="C15" s="79" t="s">
        <v>42</v>
      </c>
      <c r="D15" s="71">
        <v>1</v>
      </c>
      <c r="E15" s="71">
        <v>1</v>
      </c>
      <c r="F15" s="71">
        <v>2</v>
      </c>
      <c r="G15" s="71">
        <v>2</v>
      </c>
      <c r="H15" s="71">
        <v>2</v>
      </c>
      <c r="I15" s="71">
        <v>1</v>
      </c>
      <c r="J15" s="71">
        <v>1</v>
      </c>
      <c r="K15" s="71">
        <v>1</v>
      </c>
      <c r="L15" s="71">
        <v>1</v>
      </c>
      <c r="M15" s="71">
        <f aca="true" t="shared" si="8" ref="M15:M78">SUM(D15:L15)</f>
        <v>12</v>
      </c>
      <c r="N15" s="79" t="str">
        <f aca="true" t="shared" si="9" ref="N15:N78">C15</f>
        <v>Coups rendus </v>
      </c>
      <c r="O15" s="71">
        <v>2</v>
      </c>
      <c r="P15" s="71">
        <v>2</v>
      </c>
      <c r="Q15" s="71">
        <v>1</v>
      </c>
      <c r="R15" s="71">
        <v>1</v>
      </c>
      <c r="S15" s="71">
        <v>1</v>
      </c>
      <c r="T15" s="71">
        <v>2</v>
      </c>
      <c r="U15" s="71">
        <v>1</v>
      </c>
      <c r="V15" s="71">
        <v>1</v>
      </c>
      <c r="W15" s="71">
        <v>2</v>
      </c>
      <c r="X15" s="71">
        <f aca="true" t="shared" si="10" ref="X15:X78">SUM(O15:W15)</f>
        <v>13</v>
      </c>
      <c r="Y15" s="72">
        <f aca="true" t="shared" si="11" ref="Y15:Y78">M15+X15</f>
        <v>25</v>
      </c>
      <c r="AA15" s="117"/>
    </row>
    <row r="16" spans="1:27" ht="15.75" hidden="1">
      <c r="A16" t="s">
        <v>98</v>
      </c>
      <c r="B16" s="111" t="str">
        <f>VLOOKUP(A16,'[1]ref'!$B$3:$C$94,2,FALSE)</f>
        <v>PThi</v>
      </c>
      <c r="C16" s="37" t="s">
        <v>43</v>
      </c>
      <c r="D16" s="37"/>
      <c r="E16" s="37"/>
      <c r="F16" s="37"/>
      <c r="G16" s="37"/>
      <c r="H16" s="37"/>
      <c r="I16" s="37"/>
      <c r="J16" s="37"/>
      <c r="K16" s="37"/>
      <c r="L16" s="37"/>
      <c r="M16" s="29">
        <f t="shared" si="8"/>
        <v>0</v>
      </c>
      <c r="N16" s="29" t="str">
        <f t="shared" si="9"/>
        <v>Score </v>
      </c>
      <c r="O16" s="37"/>
      <c r="P16" s="37"/>
      <c r="Q16" s="37"/>
      <c r="R16" s="37"/>
      <c r="S16" s="37"/>
      <c r="T16" s="37"/>
      <c r="U16" s="37"/>
      <c r="V16" s="37"/>
      <c r="W16" s="37"/>
      <c r="X16" s="29">
        <f t="shared" si="10"/>
        <v>0</v>
      </c>
      <c r="Y16" s="73">
        <f t="shared" si="11"/>
        <v>0</v>
      </c>
      <c r="Z16">
        <f>Y16-$Y$7</f>
        <v>-72</v>
      </c>
      <c r="AA16">
        <f>Y16-$Y$7</f>
        <v>-72</v>
      </c>
    </row>
    <row r="17" spans="2:27" ht="16.5" hidden="1" thickBot="1">
      <c r="B17" s="78"/>
      <c r="C17" s="80" t="s">
        <v>44</v>
      </c>
      <c r="D17" s="75" t="str">
        <f>IF((D16-(D$7+D15))=-1,3,(IF((D16-(D$7+D15))=-2,4,(IF((D16-(D$7+D15))=-3,5,(IF((D16-(D$7+D15))=0,2,(IF((D16-(D$7+D15))=1,1,(IF((D16-(D$7+D15))=2,0,(IF((D16-(D$7+D15))=3," ","  ")))))))))))))</f>
        <v>  </v>
      </c>
      <c r="E17" s="75" t="str">
        <f aca="true" t="shared" si="12" ref="E17:L17">IF((E16-(E$7+E15))=-1,3,(IF((E16-(E$7+E15))=-2,4,(IF((E16-(E$7+E15))=-3,5,(IF((E16-(E$7+E15))=0,2,(IF((E16-(E$7+E15))=1,1,(IF((E16-(E$7+E15))=2,0,(IF((E16-(E$7+E15))=3," ","  ")))))))))))))</f>
        <v>  </v>
      </c>
      <c r="F17" s="75" t="str">
        <f t="shared" si="12"/>
        <v>  </v>
      </c>
      <c r="G17" s="75" t="str">
        <f t="shared" si="12"/>
        <v>  </v>
      </c>
      <c r="H17" s="75" t="str">
        <f t="shared" si="12"/>
        <v>  </v>
      </c>
      <c r="I17" s="75" t="str">
        <f t="shared" si="12"/>
        <v>  </v>
      </c>
      <c r="J17" s="75" t="str">
        <f t="shared" si="12"/>
        <v>  </v>
      </c>
      <c r="K17" s="75" t="str">
        <f t="shared" si="12"/>
        <v>  </v>
      </c>
      <c r="L17" s="75" t="str">
        <f t="shared" si="12"/>
        <v>  </v>
      </c>
      <c r="M17" s="75">
        <f t="shared" si="8"/>
        <v>0</v>
      </c>
      <c r="N17" s="80" t="str">
        <f t="shared" si="9"/>
        <v>Stableford </v>
      </c>
      <c r="O17" s="75" t="str">
        <f>IF((O16-(O$7+O15))=-1,3,(IF((O16-(O$7+O15))=-2,4,(IF((O16-(O$7+O15))=-3,5,(IF((O16-(O$7+O15))=0,2,(IF((O16-(O$7+O15))=1,1,(IF((O16-(O$7+O15))=2,0,(IF((O16-(O$7+O15))=3," ","  ")))))))))))))</f>
        <v>  </v>
      </c>
      <c r="P17" s="75" t="str">
        <f aca="true" t="shared" si="13" ref="P17:W17">IF((P16-(P$7+P15))=-1,3,(IF((P16-(P$7+P15))=-2,4,(IF((P16-(P$7+P15))=-3,5,(IF((P16-(P$7+P15))=0,2,(IF((P16-(P$7+P15))=1,1,(IF((P16-(P$7+P15))=2,0,(IF((P16-(P$7+P15))=3," ","  ")))))))))))))</f>
        <v>  </v>
      </c>
      <c r="Q17" s="75" t="str">
        <f t="shared" si="13"/>
        <v>  </v>
      </c>
      <c r="R17" s="75" t="str">
        <f t="shared" si="13"/>
        <v>  </v>
      </c>
      <c r="S17" s="75" t="str">
        <f t="shared" si="13"/>
        <v>  </v>
      </c>
      <c r="T17" s="75" t="str">
        <f t="shared" si="13"/>
        <v>  </v>
      </c>
      <c r="U17" s="75" t="str">
        <f t="shared" si="13"/>
        <v>  </v>
      </c>
      <c r="V17" s="75" t="str">
        <f t="shared" si="13"/>
        <v>  </v>
      </c>
      <c r="W17" s="75" t="str">
        <f t="shared" si="13"/>
        <v>  </v>
      </c>
      <c r="X17" s="75">
        <f t="shared" si="10"/>
        <v>0</v>
      </c>
      <c r="Y17" s="76">
        <f t="shared" si="11"/>
        <v>0</v>
      </c>
      <c r="AA17" s="117"/>
    </row>
    <row r="18" spans="2:27" ht="17.25" customHeight="1">
      <c r="B18" s="70"/>
      <c r="C18" s="87" t="s">
        <v>42</v>
      </c>
      <c r="D18" s="81">
        <v>1</v>
      </c>
      <c r="E18" s="81">
        <v>1</v>
      </c>
      <c r="F18" s="81">
        <v>1</v>
      </c>
      <c r="G18" s="81">
        <v>2</v>
      </c>
      <c r="H18" s="81">
        <v>2</v>
      </c>
      <c r="I18" s="81">
        <v>1</v>
      </c>
      <c r="J18" s="81">
        <v>1</v>
      </c>
      <c r="K18" s="81">
        <v>1</v>
      </c>
      <c r="L18" s="81">
        <v>1</v>
      </c>
      <c r="M18" s="81">
        <f t="shared" si="8"/>
        <v>11</v>
      </c>
      <c r="N18" s="87" t="str">
        <f t="shared" si="9"/>
        <v>Coups rendus </v>
      </c>
      <c r="O18" s="81">
        <v>1</v>
      </c>
      <c r="P18" s="81">
        <v>2</v>
      </c>
      <c r="Q18" s="81">
        <v>1</v>
      </c>
      <c r="R18" s="81">
        <v>1</v>
      </c>
      <c r="S18" s="81">
        <v>1</v>
      </c>
      <c r="T18" s="81">
        <v>2</v>
      </c>
      <c r="U18" s="81">
        <v>1</v>
      </c>
      <c r="V18" s="81">
        <v>1</v>
      </c>
      <c r="W18" s="81">
        <v>1</v>
      </c>
      <c r="X18" s="81">
        <f t="shared" si="10"/>
        <v>11</v>
      </c>
      <c r="Y18" s="82">
        <f t="shared" si="11"/>
        <v>22</v>
      </c>
      <c r="AA18" s="117"/>
    </row>
    <row r="19" spans="1:27" ht="15.75">
      <c r="A19" t="s">
        <v>96</v>
      </c>
      <c r="B19" s="111" t="str">
        <f>VLOOKUP(A19,'[1]ref'!$B$3:$C$84,2,FALSE)</f>
        <v>GDub</v>
      </c>
      <c r="C19" s="37" t="s">
        <v>45</v>
      </c>
      <c r="D19" s="224">
        <v>8</v>
      </c>
      <c r="E19" s="37">
        <v>7</v>
      </c>
      <c r="F19" s="37">
        <v>5</v>
      </c>
      <c r="G19" s="265">
        <v>2</v>
      </c>
      <c r="H19" s="37">
        <v>7</v>
      </c>
      <c r="I19" s="37">
        <v>6</v>
      </c>
      <c r="J19" s="37">
        <v>8</v>
      </c>
      <c r="K19" s="37">
        <v>7</v>
      </c>
      <c r="L19" s="37">
        <v>7</v>
      </c>
      <c r="M19" s="29">
        <f t="shared" si="8"/>
        <v>57</v>
      </c>
      <c r="N19" s="29" t="str">
        <f t="shared" si="9"/>
        <v>Score</v>
      </c>
      <c r="O19" s="37">
        <v>7</v>
      </c>
      <c r="P19" s="37">
        <v>7</v>
      </c>
      <c r="Q19" s="37">
        <v>4</v>
      </c>
      <c r="R19" s="37">
        <v>7</v>
      </c>
      <c r="S19" s="37">
        <v>5</v>
      </c>
      <c r="T19" s="37">
        <v>8</v>
      </c>
      <c r="U19" s="37">
        <v>6</v>
      </c>
      <c r="V19" s="37">
        <v>7</v>
      </c>
      <c r="W19" s="37">
        <v>5</v>
      </c>
      <c r="X19" s="29">
        <f t="shared" si="10"/>
        <v>56</v>
      </c>
      <c r="Y19" s="73">
        <f t="shared" si="11"/>
        <v>113</v>
      </c>
      <c r="Z19">
        <f>Y19-$Y$7</f>
        <v>41</v>
      </c>
      <c r="AA19">
        <f>Y19-$Y$7</f>
        <v>41</v>
      </c>
    </row>
    <row r="20" spans="2:27" ht="17.25" customHeight="1" thickBot="1">
      <c r="B20" s="74"/>
      <c r="C20" s="88" t="s">
        <v>44</v>
      </c>
      <c r="D20" s="83">
        <f>IF((D19-(D$7+D18))=-1,3,(IF((D19-(D$7+D18))=-2,4,(IF((D19-(D$7+D18))=-3,5,(IF((D19-(D$7+D18))=0,2,(IF((D19-(D$7+D18))=1,1,(IF((D19-(D$7+D18))=2,0,(IF((D19-(D$7+D18))=3," ","  ")))))))))))))</f>
        <v>0</v>
      </c>
      <c r="E20" s="83">
        <f aca="true" t="shared" si="14" ref="E20:L20">IF((E19-(E$7+E18))=-1,3,(IF((E19-(E$7+E18))=-2,4,(IF((E19-(E$7+E18))=-3,5,(IF((E19-(E$7+E18))=0,2,(IF((E19-(E$7+E18))=1,1,(IF((E19-(E$7+E18))=2,0,(IF((E19-(E$7+E18))=3," ","  ")))))))))))))</f>
        <v>0</v>
      </c>
      <c r="F20" s="83">
        <f t="shared" si="14"/>
        <v>2</v>
      </c>
      <c r="G20" s="83">
        <f t="shared" si="14"/>
        <v>5</v>
      </c>
      <c r="H20" s="83">
        <f t="shared" si="14"/>
        <v>1</v>
      </c>
      <c r="I20" s="83">
        <f t="shared" si="14"/>
        <v>0</v>
      </c>
      <c r="J20" s="83">
        <f t="shared" si="14"/>
        <v>0</v>
      </c>
      <c r="K20" s="83">
        <f t="shared" si="14"/>
        <v>0</v>
      </c>
      <c r="L20" s="83">
        <f t="shared" si="14"/>
        <v>0</v>
      </c>
      <c r="M20" s="83">
        <f t="shared" si="8"/>
        <v>8</v>
      </c>
      <c r="N20" s="88" t="str">
        <f t="shared" si="9"/>
        <v>Stableford </v>
      </c>
      <c r="O20" s="83">
        <f>IF((O19-(O$7+O18))=-1,3,(IF((O19-(O$7+O18))=-2,4,(IF((O19-(O$7+O18))=-3,5,(IF((O19-(O$7+O18))=0,2,(IF((O19-(O$7+O18))=1,1,(IF((O19-(O$7+O18))=2,0,(IF((O19-(O$7+O18))=3," ","  ")))))))))))))</f>
        <v>1</v>
      </c>
      <c r="P20" s="83">
        <f aca="true" t="shared" si="15" ref="P20:W20">IF((P19-(P$7+P18))=-1,3,(IF((P19-(P$7+P18))=-2,4,(IF((P19-(P$7+P18))=-3,5,(IF((P19-(P$7+P18))=0,2,(IF((P19-(P$7+P18))=1,1,(IF((P19-(P$7+P18))=2,0,(IF((P19-(P$7+P18))=3," ","  ")))))))))))))</f>
        <v>1</v>
      </c>
      <c r="Q20" s="83">
        <f t="shared" si="15"/>
        <v>2</v>
      </c>
      <c r="R20" s="83">
        <f t="shared" si="15"/>
        <v>1</v>
      </c>
      <c r="S20" s="83">
        <f t="shared" si="15"/>
        <v>1</v>
      </c>
      <c r="T20" s="83">
        <f t="shared" si="15"/>
        <v>0</v>
      </c>
      <c r="U20" s="83">
        <f t="shared" si="15"/>
        <v>2</v>
      </c>
      <c r="V20" s="83">
        <f t="shared" si="15"/>
        <v>0</v>
      </c>
      <c r="W20" s="83">
        <f t="shared" si="15"/>
        <v>1</v>
      </c>
      <c r="X20" s="83">
        <f t="shared" si="10"/>
        <v>9</v>
      </c>
      <c r="Y20" s="84">
        <f t="shared" si="11"/>
        <v>17</v>
      </c>
      <c r="AA20" s="117"/>
    </row>
    <row r="21" spans="2:27" ht="15.75" hidden="1">
      <c r="B21" s="77"/>
      <c r="C21" s="79" t="s">
        <v>42</v>
      </c>
      <c r="D21" s="71">
        <v>1</v>
      </c>
      <c r="E21" s="71">
        <v>1</v>
      </c>
      <c r="F21" s="71">
        <v>1</v>
      </c>
      <c r="G21" s="71">
        <v>1</v>
      </c>
      <c r="H21" s="71">
        <v>1</v>
      </c>
      <c r="I21" s="71">
        <v>1</v>
      </c>
      <c r="J21" s="71">
        <v>1</v>
      </c>
      <c r="K21" s="71">
        <v>1</v>
      </c>
      <c r="L21" s="71">
        <v>1</v>
      </c>
      <c r="M21" s="71">
        <f t="shared" si="8"/>
        <v>9</v>
      </c>
      <c r="N21" s="79" t="str">
        <f t="shared" si="9"/>
        <v>Coups rendus </v>
      </c>
      <c r="O21" s="71">
        <v>1</v>
      </c>
      <c r="P21" s="71">
        <v>1</v>
      </c>
      <c r="Q21" s="71">
        <v>1</v>
      </c>
      <c r="R21" s="71">
        <v>1</v>
      </c>
      <c r="S21" s="71">
        <v>1</v>
      </c>
      <c r="T21" s="71">
        <v>2</v>
      </c>
      <c r="U21" s="71">
        <v>1</v>
      </c>
      <c r="V21" s="71">
        <v>1</v>
      </c>
      <c r="W21" s="71">
        <v>1</v>
      </c>
      <c r="X21" s="71">
        <f t="shared" si="10"/>
        <v>10</v>
      </c>
      <c r="Y21" s="72">
        <f t="shared" si="11"/>
        <v>19</v>
      </c>
      <c r="AA21" s="117"/>
    </row>
    <row r="22" spans="1:27" ht="15.75" hidden="1">
      <c r="A22" t="s">
        <v>97</v>
      </c>
      <c r="B22" s="111" t="str">
        <f>VLOOKUP(A22,'[1]ref'!$B$3:$C$84,2,FALSE)</f>
        <v>ARaf</v>
      </c>
      <c r="C22" s="37" t="s">
        <v>43</v>
      </c>
      <c r="D22" s="37"/>
      <c r="E22" s="37"/>
      <c r="F22" s="37"/>
      <c r="G22" s="37"/>
      <c r="H22" s="37"/>
      <c r="I22" s="37"/>
      <c r="J22" s="37"/>
      <c r="K22" s="37"/>
      <c r="L22" s="37"/>
      <c r="M22" s="29">
        <f t="shared" si="8"/>
        <v>0</v>
      </c>
      <c r="N22" s="29" t="str">
        <f t="shared" si="9"/>
        <v>Score </v>
      </c>
      <c r="O22" s="37"/>
      <c r="P22" s="37"/>
      <c r="Q22" s="37"/>
      <c r="R22" s="37"/>
      <c r="S22" s="37"/>
      <c r="T22" s="37"/>
      <c r="U22" s="37"/>
      <c r="V22" s="37"/>
      <c r="W22" s="37"/>
      <c r="X22" s="29">
        <f>SUM(O22:W22)</f>
        <v>0</v>
      </c>
      <c r="Y22" s="73">
        <f t="shared" si="11"/>
        <v>0</v>
      </c>
      <c r="Z22">
        <f>Y22-$Y$7</f>
        <v>-72</v>
      </c>
      <c r="AA22">
        <f>Y22-$Y$7</f>
        <v>-72</v>
      </c>
    </row>
    <row r="23" spans="2:27" ht="16.5" hidden="1" thickBot="1">
      <c r="B23" s="78"/>
      <c r="C23" s="80" t="s">
        <v>44</v>
      </c>
      <c r="D23" s="75" t="str">
        <f aca="true" t="shared" si="16" ref="D23:L23">IF((D22-(D$7+D21))=-1,3,(IF((D22-(D$7+D21))=-2,4,(IF((D22-(D$7+D21))=-3,5,(IF((D22-(D$7+D21))=0,2,(IF((D22-(D$7+D21))=1,1,(IF((D22-(D$7+D21))=2,0,(IF((D22-(D$7+D21))=3," ","  ")))))))))))))</f>
        <v>  </v>
      </c>
      <c r="E23" s="75" t="str">
        <f t="shared" si="16"/>
        <v>  </v>
      </c>
      <c r="F23" s="75" t="str">
        <f t="shared" si="16"/>
        <v>  </v>
      </c>
      <c r="G23" s="75" t="str">
        <f t="shared" si="16"/>
        <v>  </v>
      </c>
      <c r="H23" s="75" t="str">
        <f t="shared" si="16"/>
        <v>  </v>
      </c>
      <c r="I23" s="75" t="str">
        <f t="shared" si="16"/>
        <v>  </v>
      </c>
      <c r="J23" s="75" t="str">
        <f t="shared" si="16"/>
        <v>  </v>
      </c>
      <c r="K23" s="75" t="str">
        <f t="shared" si="16"/>
        <v>  </v>
      </c>
      <c r="L23" s="75" t="str">
        <f t="shared" si="16"/>
        <v>  </v>
      </c>
      <c r="M23" s="75">
        <f t="shared" si="8"/>
        <v>0</v>
      </c>
      <c r="N23" s="80" t="str">
        <f t="shared" si="9"/>
        <v>Stableford </v>
      </c>
      <c r="O23" s="75" t="str">
        <f>IF((O22-(O$7+O21))=-1,3,(IF((O22-(O$7+O21))=-2,4,(IF((O22-(O$7+O21))=-3,5,(IF((O22-(O$7+O21))=0,2,(IF((O22-(O$7+O21))=1,1,(IF((O22-(O$7+O21))=2,0,(IF((O22-(O$7+O21))=3," ","  ")))))))))))))</f>
        <v>  </v>
      </c>
      <c r="P23" s="75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75" t="str">
        <f t="shared" si="17"/>
        <v>  </v>
      </c>
      <c r="R23" s="75" t="str">
        <f t="shared" si="17"/>
        <v>  </v>
      </c>
      <c r="S23" s="75" t="str">
        <f t="shared" si="17"/>
        <v>  </v>
      </c>
      <c r="T23" s="75" t="str">
        <f t="shared" si="17"/>
        <v>  </v>
      </c>
      <c r="U23" s="75" t="str">
        <f t="shared" si="17"/>
        <v>  </v>
      </c>
      <c r="V23" s="75" t="str">
        <f t="shared" si="17"/>
        <v>  </v>
      </c>
      <c r="W23" s="75" t="str">
        <f t="shared" si="17"/>
        <v>  </v>
      </c>
      <c r="X23" s="75">
        <f t="shared" si="10"/>
        <v>0</v>
      </c>
      <c r="Y23" s="76">
        <f t="shared" si="11"/>
        <v>0</v>
      </c>
      <c r="AA23" s="117"/>
    </row>
    <row r="24" spans="2:27" ht="15.75">
      <c r="B24" s="70"/>
      <c r="C24" s="87" t="s">
        <v>42</v>
      </c>
      <c r="D24" s="81">
        <v>1</v>
      </c>
      <c r="E24" s="81">
        <v>1</v>
      </c>
      <c r="F24" s="81">
        <v>1</v>
      </c>
      <c r="G24" s="81">
        <v>1</v>
      </c>
      <c r="H24" s="81">
        <v>2</v>
      </c>
      <c r="I24" s="81">
        <v>1</v>
      </c>
      <c r="J24" s="81">
        <v>1</v>
      </c>
      <c r="K24" s="81">
        <v>1</v>
      </c>
      <c r="L24" s="81">
        <v>1</v>
      </c>
      <c r="M24" s="81">
        <f t="shared" si="8"/>
        <v>10</v>
      </c>
      <c r="N24" s="87" t="str">
        <f t="shared" si="9"/>
        <v>Coups rendus </v>
      </c>
      <c r="O24" s="81">
        <v>1</v>
      </c>
      <c r="P24" s="81">
        <v>2</v>
      </c>
      <c r="Q24" s="81">
        <v>1</v>
      </c>
      <c r="R24" s="81">
        <v>1</v>
      </c>
      <c r="S24" s="81">
        <v>1</v>
      </c>
      <c r="T24" s="81">
        <v>2</v>
      </c>
      <c r="U24" s="81">
        <v>1</v>
      </c>
      <c r="V24" s="81">
        <v>1</v>
      </c>
      <c r="W24" s="81">
        <v>1</v>
      </c>
      <c r="X24" s="81">
        <f t="shared" si="10"/>
        <v>11</v>
      </c>
      <c r="Y24" s="82">
        <f t="shared" si="11"/>
        <v>21</v>
      </c>
      <c r="AA24" s="117"/>
    </row>
    <row r="25" spans="1:27" ht="15.75">
      <c r="A25" t="s">
        <v>107</v>
      </c>
      <c r="B25" s="111" t="str">
        <f>VLOOKUP(A25,'[1]ref'!$B$3:$C$84,2,FALSE)</f>
        <v>PLai</v>
      </c>
      <c r="C25" s="37" t="s">
        <v>45</v>
      </c>
      <c r="D25" s="37">
        <v>7</v>
      </c>
      <c r="E25" s="37">
        <v>5</v>
      </c>
      <c r="F25" s="37">
        <v>5</v>
      </c>
      <c r="G25" s="37">
        <v>4</v>
      </c>
      <c r="H25" s="224">
        <v>5</v>
      </c>
      <c r="I25" s="37">
        <v>4</v>
      </c>
      <c r="J25" s="37">
        <v>8</v>
      </c>
      <c r="K25" s="37">
        <v>6</v>
      </c>
      <c r="L25" s="37">
        <v>5</v>
      </c>
      <c r="M25" s="141">
        <f t="shared" si="8"/>
        <v>49</v>
      </c>
      <c r="N25" s="29" t="str">
        <f t="shared" si="9"/>
        <v>Score</v>
      </c>
      <c r="O25" s="37">
        <v>7</v>
      </c>
      <c r="P25" s="37">
        <v>6</v>
      </c>
      <c r="Q25" s="37">
        <v>5</v>
      </c>
      <c r="R25" s="37">
        <v>8</v>
      </c>
      <c r="S25" s="37">
        <v>4</v>
      </c>
      <c r="T25" s="37">
        <v>7</v>
      </c>
      <c r="U25" s="37">
        <v>8</v>
      </c>
      <c r="V25" s="37">
        <v>6</v>
      </c>
      <c r="W25" s="37">
        <v>4</v>
      </c>
      <c r="X25" s="29">
        <f t="shared" si="10"/>
        <v>55</v>
      </c>
      <c r="Y25" s="73">
        <f t="shared" si="11"/>
        <v>104</v>
      </c>
      <c r="Z25">
        <f>Y25-$Y$7</f>
        <v>32</v>
      </c>
      <c r="AA25">
        <f>Y25-$Y$7</f>
        <v>32</v>
      </c>
    </row>
    <row r="26" spans="2:27" ht="16.5" thickBot="1">
      <c r="B26" s="74"/>
      <c r="C26" s="88" t="s">
        <v>44</v>
      </c>
      <c r="D26" s="83">
        <f>IF((D25-(D$7+D24))=-1,3,(IF((D25-(D$7+D24))=-2,4,(IF((D25-(D$7+D24))=-3,5,(IF((D25-(D$7+D24))=0,2,(IF((D25-(D$7+D24))=1,1,(IF((D25-(D$7+D24))=2,0,(IF((D25-(D$7+D24))=3," ","  ")))))))))))))</f>
        <v>1</v>
      </c>
      <c r="E26" s="83">
        <f aca="true" t="shared" si="18" ref="E26:L26">IF((E25-(E$7+E24))=-1,3,(IF((E25-(E$7+E24))=-2,4,(IF((E25-(E$7+E24))=-3,5,(IF((E25-(E$7+E24))=0,2,(IF((E25-(E$7+E24))=1,1,(IF((E25-(E$7+E24))=2,0,(IF((E25-(E$7+E24))=3," ","  ")))))))))))))</f>
        <v>2</v>
      </c>
      <c r="F26" s="83">
        <f t="shared" si="18"/>
        <v>2</v>
      </c>
      <c r="G26" s="83">
        <f t="shared" si="18"/>
        <v>2</v>
      </c>
      <c r="H26" s="83">
        <f t="shared" si="18"/>
        <v>3</v>
      </c>
      <c r="I26" s="83">
        <f t="shared" si="18"/>
        <v>2</v>
      </c>
      <c r="J26" s="83">
        <f t="shared" si="18"/>
        <v>0</v>
      </c>
      <c r="K26" s="83">
        <f t="shared" si="18"/>
        <v>1</v>
      </c>
      <c r="L26" s="83">
        <f t="shared" si="18"/>
        <v>2</v>
      </c>
      <c r="M26" s="83">
        <f t="shared" si="8"/>
        <v>15</v>
      </c>
      <c r="N26" s="88" t="str">
        <f t="shared" si="9"/>
        <v>Stableford </v>
      </c>
      <c r="O26" s="83">
        <f>IF((O25-(O$7+O24))=-1,3,(IF((O25-(O$7+O24))=-2,4,(IF((O25-(O$7+O24))=-3,5,(IF((O25-(O$7+O24))=0,2,(IF((O25-(O$7+O24))=1,1,(IF((O25-(O$7+O24))=2,0,(IF((O25-(O$7+O24))=3," ","  ")))))))))))))</f>
        <v>1</v>
      </c>
      <c r="P26" s="83">
        <f aca="true" t="shared" si="19" ref="P26:W26">IF((P25-(P$7+P24))=-1,3,(IF((P25-(P$7+P24))=-2,4,(IF((P25-(P$7+P24))=-3,5,(IF((P25-(P$7+P24))=0,2,(IF((P25-(P$7+P24))=1,1,(IF((P25-(P$7+P24))=2,0,(IF((P25-(P$7+P24))=3," ","  ")))))))))))))</f>
        <v>2</v>
      </c>
      <c r="Q26" s="83">
        <f t="shared" si="19"/>
        <v>1</v>
      </c>
      <c r="R26" s="83">
        <f t="shared" si="19"/>
        <v>0</v>
      </c>
      <c r="S26" s="83">
        <f t="shared" si="19"/>
        <v>2</v>
      </c>
      <c r="T26" s="83">
        <f t="shared" si="19"/>
        <v>1</v>
      </c>
      <c r="U26" s="83">
        <f t="shared" si="19"/>
        <v>0</v>
      </c>
      <c r="V26" s="83">
        <f t="shared" si="19"/>
        <v>1</v>
      </c>
      <c r="W26" s="83">
        <f t="shared" si="19"/>
        <v>2</v>
      </c>
      <c r="X26" s="83">
        <f t="shared" si="10"/>
        <v>10</v>
      </c>
      <c r="Y26" s="84">
        <f t="shared" si="11"/>
        <v>25</v>
      </c>
      <c r="AA26" s="117"/>
    </row>
    <row r="27" spans="2:27" ht="14.25" customHeight="1" hidden="1">
      <c r="B27" s="77"/>
      <c r="C27" s="79" t="s">
        <v>42</v>
      </c>
      <c r="D27" s="71">
        <v>0</v>
      </c>
      <c r="E27" s="71">
        <v>0</v>
      </c>
      <c r="F27" s="71">
        <v>1</v>
      </c>
      <c r="G27" s="71">
        <v>1</v>
      </c>
      <c r="H27" s="71">
        <v>1</v>
      </c>
      <c r="I27" s="71">
        <v>1</v>
      </c>
      <c r="J27" s="71">
        <v>0</v>
      </c>
      <c r="K27" s="71">
        <v>0</v>
      </c>
      <c r="L27" s="71">
        <v>0</v>
      </c>
      <c r="M27" s="71">
        <f t="shared" si="8"/>
        <v>4</v>
      </c>
      <c r="N27" s="79" t="str">
        <f t="shared" si="9"/>
        <v>Coups rendus </v>
      </c>
      <c r="O27" s="71">
        <v>1</v>
      </c>
      <c r="P27" s="71">
        <v>1</v>
      </c>
      <c r="Q27" s="71">
        <v>0</v>
      </c>
      <c r="R27" s="71">
        <v>0</v>
      </c>
      <c r="S27" s="71">
        <v>0</v>
      </c>
      <c r="T27" s="71">
        <v>1</v>
      </c>
      <c r="U27" s="71">
        <v>0</v>
      </c>
      <c r="V27" s="71">
        <v>1</v>
      </c>
      <c r="W27" s="71">
        <v>1</v>
      </c>
      <c r="X27" s="71">
        <f t="shared" si="10"/>
        <v>5</v>
      </c>
      <c r="Y27" s="72">
        <f t="shared" si="11"/>
        <v>9</v>
      </c>
      <c r="AA27" s="117"/>
    </row>
    <row r="28" spans="1:27" ht="15.75" hidden="1">
      <c r="A28" t="s">
        <v>108</v>
      </c>
      <c r="B28" s="111" t="str">
        <f>VLOOKUP(A28,'[1]ref'!$B$3:$C$84,2,FALSE)</f>
        <v>JDel</v>
      </c>
      <c r="C28" s="37" t="s">
        <v>43</v>
      </c>
      <c r="D28" s="37"/>
      <c r="E28" s="37"/>
      <c r="F28" s="37"/>
      <c r="G28" s="37"/>
      <c r="H28" s="37"/>
      <c r="I28" s="37"/>
      <c r="J28" s="37"/>
      <c r="K28" s="37"/>
      <c r="L28" s="37"/>
      <c r="M28" s="29">
        <f t="shared" si="8"/>
        <v>0</v>
      </c>
      <c r="N28" s="29" t="str">
        <f t="shared" si="9"/>
        <v>Score </v>
      </c>
      <c r="O28" s="37"/>
      <c r="P28" s="37"/>
      <c r="Q28" s="37"/>
      <c r="R28" s="37"/>
      <c r="S28" s="37"/>
      <c r="T28" s="37"/>
      <c r="U28" s="37"/>
      <c r="V28" s="37"/>
      <c r="W28" s="37"/>
      <c r="X28" s="29">
        <f t="shared" si="10"/>
        <v>0</v>
      </c>
      <c r="Y28" s="73">
        <f t="shared" si="11"/>
        <v>0</v>
      </c>
      <c r="Z28">
        <f>Y28-$Y$7</f>
        <v>-72</v>
      </c>
      <c r="AA28">
        <f>Y28-$Y$7</f>
        <v>-72</v>
      </c>
    </row>
    <row r="29" spans="2:27" ht="16.5" hidden="1" thickBot="1">
      <c r="B29" s="78"/>
      <c r="C29" s="80" t="s">
        <v>44</v>
      </c>
      <c r="D29" s="75" t="str">
        <f>IF((D28-(D$7+D27))=-1,3,(IF((D28-(D$7+D27))=-2,4,(IF((D28-(D$7+D27))=-3,5,(IF((D28-(D$7+D27))=0,2,(IF((D28-(D$7+D27))=1,1,(IF((D28-(D$7+D27))=2,0,(IF((D28-(D$7+D27))=3," ","  ")))))))))))))</f>
        <v>  </v>
      </c>
      <c r="E29" s="75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75" t="str">
        <f t="shared" si="20"/>
        <v>  </v>
      </c>
      <c r="G29" s="75" t="str">
        <f t="shared" si="20"/>
        <v>  </v>
      </c>
      <c r="H29" s="75" t="str">
        <f t="shared" si="20"/>
        <v>  </v>
      </c>
      <c r="I29" s="75" t="str">
        <f t="shared" si="20"/>
        <v>  </v>
      </c>
      <c r="J29" s="75" t="str">
        <f t="shared" si="20"/>
        <v>  </v>
      </c>
      <c r="K29" s="75" t="str">
        <f t="shared" si="20"/>
        <v>  </v>
      </c>
      <c r="L29" s="75" t="str">
        <f t="shared" si="20"/>
        <v>  </v>
      </c>
      <c r="M29" s="75">
        <f t="shared" si="8"/>
        <v>0</v>
      </c>
      <c r="N29" s="80" t="str">
        <f t="shared" si="9"/>
        <v>Stableford </v>
      </c>
      <c r="O29" s="75" t="str">
        <f>IF((O28-(O$7+O27))=-1,3,(IF((O28-(O$7+O27))=-2,4,(IF((O28-(O$7+O27))=-3,5,(IF((O28-(O$7+O27))=0,2,(IF((O28-(O$7+O27))=1,1,(IF((O28-(O$7+O27))=2,0,(IF((O28-(O$7+O27))=3," ","  ")))))))))))))</f>
        <v>  </v>
      </c>
      <c r="P29" s="75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75">
        <f t="shared" si="21"/>
        <v>5</v>
      </c>
      <c r="R29" s="75" t="str">
        <f t="shared" si="21"/>
        <v>  </v>
      </c>
      <c r="S29" s="75">
        <f t="shared" si="21"/>
        <v>5</v>
      </c>
      <c r="T29" s="75" t="str">
        <f t="shared" si="21"/>
        <v>  </v>
      </c>
      <c r="U29" s="75" t="str">
        <f t="shared" si="21"/>
        <v>  </v>
      </c>
      <c r="V29" s="75" t="str">
        <f t="shared" si="21"/>
        <v>  </v>
      </c>
      <c r="W29" s="75" t="str">
        <f t="shared" si="21"/>
        <v>  </v>
      </c>
      <c r="X29" s="75">
        <f t="shared" si="10"/>
        <v>10</v>
      </c>
      <c r="Y29" s="76">
        <f t="shared" si="11"/>
        <v>10</v>
      </c>
      <c r="AA29" s="117"/>
    </row>
    <row r="30" spans="2:27" ht="15.75" hidden="1">
      <c r="B30" s="70"/>
      <c r="C30" s="87" t="s">
        <v>42</v>
      </c>
      <c r="D30" s="81">
        <v>1</v>
      </c>
      <c r="E30" s="81">
        <v>1</v>
      </c>
      <c r="F30" s="81">
        <v>1</v>
      </c>
      <c r="G30" s="81">
        <v>1</v>
      </c>
      <c r="H30" s="81">
        <v>2</v>
      </c>
      <c r="I30" s="81">
        <v>1</v>
      </c>
      <c r="J30" s="81">
        <v>1</v>
      </c>
      <c r="K30" s="81">
        <v>1</v>
      </c>
      <c r="L30" s="81">
        <v>1</v>
      </c>
      <c r="M30" s="81">
        <f t="shared" si="8"/>
        <v>10</v>
      </c>
      <c r="N30" s="87" t="str">
        <f t="shared" si="9"/>
        <v>Coups rendus </v>
      </c>
      <c r="O30" s="81">
        <v>1</v>
      </c>
      <c r="P30" s="81">
        <v>2</v>
      </c>
      <c r="Q30" s="81">
        <v>1</v>
      </c>
      <c r="R30" s="81">
        <v>1</v>
      </c>
      <c r="S30" s="81">
        <v>1</v>
      </c>
      <c r="T30" s="81">
        <v>2</v>
      </c>
      <c r="U30" s="81">
        <v>1</v>
      </c>
      <c r="V30" s="81">
        <v>1</v>
      </c>
      <c r="W30" s="81">
        <v>1</v>
      </c>
      <c r="X30" s="81">
        <f t="shared" si="10"/>
        <v>11</v>
      </c>
      <c r="Y30" s="82">
        <f t="shared" si="11"/>
        <v>21</v>
      </c>
      <c r="AA30" s="117"/>
    </row>
    <row r="31" spans="1:27" ht="15.75" hidden="1">
      <c r="A31" t="s">
        <v>109</v>
      </c>
      <c r="B31" s="111" t="str">
        <f>VLOOKUP(A31,'[1]ref'!$B$3:$C$84,2,FALSE)</f>
        <v>YDej</v>
      </c>
      <c r="C31" s="37" t="s">
        <v>45</v>
      </c>
      <c r="D31" s="37"/>
      <c r="E31" s="37"/>
      <c r="F31" s="37"/>
      <c r="G31" s="37"/>
      <c r="H31" s="37"/>
      <c r="I31" s="37"/>
      <c r="J31" s="37"/>
      <c r="K31" s="37"/>
      <c r="L31" s="37"/>
      <c r="M31" s="29">
        <f t="shared" si="8"/>
        <v>0</v>
      </c>
      <c r="N31" s="29" t="str">
        <f t="shared" si="9"/>
        <v>Score</v>
      </c>
      <c r="O31" s="37"/>
      <c r="P31" s="37"/>
      <c r="Q31" s="37"/>
      <c r="R31" s="37"/>
      <c r="S31" s="37"/>
      <c r="T31" s="37"/>
      <c r="U31" s="37"/>
      <c r="V31" s="37"/>
      <c r="W31" s="37"/>
      <c r="X31" s="29">
        <f t="shared" si="10"/>
        <v>0</v>
      </c>
      <c r="Y31" s="73">
        <f t="shared" si="11"/>
        <v>0</v>
      </c>
      <c r="Z31">
        <f>Y31-$Y$7</f>
        <v>-72</v>
      </c>
      <c r="AA31">
        <f>Y31-$Y$7</f>
        <v>-72</v>
      </c>
    </row>
    <row r="32" spans="2:27" ht="14.25" customHeight="1" hidden="1" thickBot="1">
      <c r="B32" s="74"/>
      <c r="C32" s="88" t="s">
        <v>44</v>
      </c>
      <c r="D32" s="83" t="str">
        <f>IF((D31-(D$7+D30))=-1,3,(IF((D31-(D$7+D30))=-2,4,(IF((D31-(D$7+D30))=-3,5,(IF((D31-(D$7+D30))=0,2,(IF((D31-(D$7+D30))=1,1,(IF((D31-(D$7+D30))=2,0,(IF((D31-(D$7+D30))=3," ","  ")))))))))))))</f>
        <v>  </v>
      </c>
      <c r="E32" s="83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83" t="str">
        <f t="shared" si="22"/>
        <v>  </v>
      </c>
      <c r="G32" s="83" t="str">
        <f t="shared" si="22"/>
        <v>  </v>
      </c>
      <c r="H32" s="83" t="str">
        <f t="shared" si="22"/>
        <v>  </v>
      </c>
      <c r="I32" s="83" t="str">
        <f t="shared" si="22"/>
        <v>  </v>
      </c>
      <c r="J32" s="83" t="str">
        <f t="shared" si="22"/>
        <v>  </v>
      </c>
      <c r="K32" s="83" t="str">
        <f t="shared" si="22"/>
        <v>  </v>
      </c>
      <c r="L32" s="83" t="str">
        <f t="shared" si="22"/>
        <v>  </v>
      </c>
      <c r="M32" s="83">
        <f t="shared" si="8"/>
        <v>0</v>
      </c>
      <c r="N32" s="88" t="str">
        <f t="shared" si="9"/>
        <v>Stableford </v>
      </c>
      <c r="O32" s="83" t="str">
        <f>IF((O31-(O$7+O30))=-1,3,(IF((O31-(O$7+O30))=-2,4,(IF((O31-(O$7+O30))=-3,5,(IF((O31-(O$7+O30))=0,2,(IF((O31-(O$7+O30))=1,1,(IF((O31-(O$7+O30))=2,0,(IF((O31-(O$7+O30))=3," ","  ")))))))))))))</f>
        <v>  </v>
      </c>
      <c r="P32" s="83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83" t="str">
        <f t="shared" si="23"/>
        <v>  </v>
      </c>
      <c r="R32" s="83" t="str">
        <f t="shared" si="23"/>
        <v>  </v>
      </c>
      <c r="S32" s="83" t="str">
        <f t="shared" si="23"/>
        <v>  </v>
      </c>
      <c r="T32" s="83" t="str">
        <f t="shared" si="23"/>
        <v>  </v>
      </c>
      <c r="U32" s="83" t="str">
        <f t="shared" si="23"/>
        <v>  </v>
      </c>
      <c r="V32" s="83" t="str">
        <f t="shared" si="23"/>
        <v>  </v>
      </c>
      <c r="W32" s="83" t="str">
        <f t="shared" si="23"/>
        <v>  </v>
      </c>
      <c r="X32" s="83">
        <f t="shared" si="10"/>
        <v>0</v>
      </c>
      <c r="Y32" s="84">
        <f t="shared" si="11"/>
        <v>0</v>
      </c>
      <c r="AA32" s="117"/>
    </row>
    <row r="33" spans="2:27" ht="14.25" customHeight="1">
      <c r="B33" s="77"/>
      <c r="C33" s="79" t="s">
        <v>42</v>
      </c>
      <c r="D33" s="71">
        <v>1</v>
      </c>
      <c r="E33" s="71">
        <v>1</v>
      </c>
      <c r="F33" s="71">
        <v>2</v>
      </c>
      <c r="G33" s="71">
        <v>2</v>
      </c>
      <c r="H33" s="71">
        <v>2</v>
      </c>
      <c r="I33" s="71">
        <v>2</v>
      </c>
      <c r="J33" s="71">
        <v>1</v>
      </c>
      <c r="K33" s="71">
        <v>1</v>
      </c>
      <c r="L33" s="71">
        <v>2</v>
      </c>
      <c r="M33" s="71">
        <f t="shared" si="8"/>
        <v>14</v>
      </c>
      <c r="N33" s="79" t="str">
        <f t="shared" si="9"/>
        <v>Coups rendus </v>
      </c>
      <c r="O33" s="71">
        <v>2</v>
      </c>
      <c r="P33" s="71">
        <v>2</v>
      </c>
      <c r="Q33" s="71">
        <v>1</v>
      </c>
      <c r="R33" s="71">
        <v>2</v>
      </c>
      <c r="S33" s="71">
        <v>1</v>
      </c>
      <c r="T33" s="71">
        <v>2</v>
      </c>
      <c r="U33" s="71">
        <v>1</v>
      </c>
      <c r="V33" s="71">
        <v>2</v>
      </c>
      <c r="W33" s="71">
        <v>2</v>
      </c>
      <c r="X33" s="71">
        <f t="shared" si="10"/>
        <v>15</v>
      </c>
      <c r="Y33" s="72">
        <f t="shared" si="11"/>
        <v>29</v>
      </c>
      <c r="AA33" s="117"/>
    </row>
    <row r="34" spans="1:27" ht="15.75">
      <c r="A34" t="s">
        <v>110</v>
      </c>
      <c r="B34" s="111" t="str">
        <f>VLOOKUP(A34,'[1]ref'!$B$3:$C$84,2,FALSE)</f>
        <v>TMont</v>
      </c>
      <c r="C34" s="37" t="s">
        <v>43</v>
      </c>
      <c r="D34" s="37">
        <v>7</v>
      </c>
      <c r="E34" s="37">
        <v>8</v>
      </c>
      <c r="F34" s="37">
        <v>5</v>
      </c>
      <c r="G34" s="37">
        <v>5</v>
      </c>
      <c r="H34" s="37">
        <v>6</v>
      </c>
      <c r="I34" s="37">
        <v>5</v>
      </c>
      <c r="J34" s="37">
        <v>6</v>
      </c>
      <c r="K34" s="37">
        <v>6</v>
      </c>
      <c r="L34" s="37">
        <v>7</v>
      </c>
      <c r="M34" s="29">
        <f t="shared" si="8"/>
        <v>55</v>
      </c>
      <c r="N34" s="29" t="str">
        <f t="shared" si="9"/>
        <v>Score </v>
      </c>
      <c r="O34" s="37">
        <v>9</v>
      </c>
      <c r="P34" s="37">
        <v>7</v>
      </c>
      <c r="Q34" s="37">
        <v>4</v>
      </c>
      <c r="R34" s="37">
        <v>7</v>
      </c>
      <c r="S34" s="37">
        <v>5</v>
      </c>
      <c r="T34" s="37">
        <v>6</v>
      </c>
      <c r="U34" s="37">
        <v>6</v>
      </c>
      <c r="V34" s="37">
        <v>5</v>
      </c>
      <c r="W34" s="37">
        <v>4</v>
      </c>
      <c r="X34" s="29">
        <f t="shared" si="10"/>
        <v>53</v>
      </c>
      <c r="Y34" s="73">
        <f t="shared" si="11"/>
        <v>108</v>
      </c>
      <c r="Z34">
        <f>Y34-$Y$7</f>
        <v>36</v>
      </c>
      <c r="AA34">
        <f>Y34-$Y$7</f>
        <v>36</v>
      </c>
    </row>
    <row r="35" spans="2:27" ht="16.5" thickBot="1">
      <c r="B35" s="78"/>
      <c r="C35" s="80" t="s">
        <v>44</v>
      </c>
      <c r="D35" s="75">
        <f>IF((D34-(D$7+D33))=-1,3,(IF((D34-(D$7+D33))=-2,4,(IF((D34-(D$7+D33))=-3,5,(IF((D34-(D$7+D33))=0,2,(IF((D34-(D$7+D33))=1,1,(IF((D34-(D$7+D33))=2,0,(IF((D34-(D$7+D33))=3," ","  ")))))))))))))</f>
        <v>1</v>
      </c>
      <c r="E35" s="75" t="str">
        <f aca="true" t="shared" si="24" ref="E35:L35">IF((E34-(E$7+E33))=-1,3,(IF((E34-(E$7+E33))=-2,4,(IF((E34-(E$7+E33))=-3,5,(IF((E34-(E$7+E33))=0,2,(IF((E34-(E$7+E33))=1,1,(IF((E34-(E$7+E33))=2,0,(IF((E34-(E$7+E33))=3," ","  ")))))))))))))</f>
        <v> </v>
      </c>
      <c r="F35" s="75">
        <f t="shared" si="24"/>
        <v>3</v>
      </c>
      <c r="G35" s="75">
        <f t="shared" si="24"/>
        <v>2</v>
      </c>
      <c r="H35" s="75">
        <f t="shared" si="24"/>
        <v>2</v>
      </c>
      <c r="I35" s="75">
        <f t="shared" si="24"/>
        <v>2</v>
      </c>
      <c r="J35" s="75">
        <f t="shared" si="24"/>
        <v>2</v>
      </c>
      <c r="K35" s="75">
        <f t="shared" si="24"/>
        <v>1</v>
      </c>
      <c r="L35" s="75">
        <f t="shared" si="24"/>
        <v>1</v>
      </c>
      <c r="M35" s="75">
        <f t="shared" si="8"/>
        <v>14</v>
      </c>
      <c r="N35" s="80" t="str">
        <f t="shared" si="9"/>
        <v>Stableford </v>
      </c>
      <c r="O35" s="75">
        <f>IF((O34-(O$7+O33))=-1,3,(IF((O34-(O$7+O33))=-2,4,(IF((O34-(O$7+O33))=-3,5,(IF((O34-(O$7+O33))=0,2,(IF((O34-(O$7+O33))=1,1,(IF((O34-(O$7+O33))=2,0,(IF((O34-(O$7+O33))=3," ","  ")))))))))))))</f>
        <v>0</v>
      </c>
      <c r="P35" s="75">
        <f aca="true" t="shared" si="25" ref="P35:W35">IF((P34-(P$7+P33))=-1,3,(IF((P34-(P$7+P33))=-2,4,(IF((P34-(P$7+P33))=-3,5,(IF((P34-(P$7+P33))=0,2,(IF((P34-(P$7+P33))=1,1,(IF((P34-(P$7+P33))=2,0,(IF((P34-(P$7+P33))=3," ","  ")))))))))))))</f>
        <v>1</v>
      </c>
      <c r="Q35" s="75">
        <f t="shared" si="25"/>
        <v>2</v>
      </c>
      <c r="R35" s="75">
        <f t="shared" si="25"/>
        <v>2</v>
      </c>
      <c r="S35" s="75">
        <f t="shared" si="25"/>
        <v>1</v>
      </c>
      <c r="T35" s="75">
        <f t="shared" si="25"/>
        <v>2</v>
      </c>
      <c r="U35" s="75">
        <f t="shared" si="25"/>
        <v>2</v>
      </c>
      <c r="V35" s="75">
        <f t="shared" si="25"/>
        <v>3</v>
      </c>
      <c r="W35" s="75">
        <f t="shared" si="25"/>
        <v>3</v>
      </c>
      <c r="X35" s="75">
        <f t="shared" si="10"/>
        <v>16</v>
      </c>
      <c r="Y35" s="76">
        <f t="shared" si="11"/>
        <v>30</v>
      </c>
      <c r="AA35" s="117"/>
    </row>
    <row r="36" spans="2:27" ht="15.75" hidden="1">
      <c r="B36" s="70"/>
      <c r="C36" s="87" t="s">
        <v>42</v>
      </c>
      <c r="D36" s="81">
        <v>1</v>
      </c>
      <c r="E36" s="81">
        <v>1</v>
      </c>
      <c r="F36" s="81">
        <v>2</v>
      </c>
      <c r="G36" s="81">
        <v>2</v>
      </c>
      <c r="H36" s="81">
        <v>2</v>
      </c>
      <c r="I36" s="81">
        <v>1</v>
      </c>
      <c r="J36" s="81">
        <v>1</v>
      </c>
      <c r="K36" s="81">
        <v>1</v>
      </c>
      <c r="L36" s="81">
        <v>1</v>
      </c>
      <c r="M36" s="81">
        <f t="shared" si="8"/>
        <v>12</v>
      </c>
      <c r="N36" s="87" t="str">
        <f t="shared" si="9"/>
        <v>Coups rendus </v>
      </c>
      <c r="O36" s="81">
        <v>2</v>
      </c>
      <c r="P36" s="81">
        <v>2</v>
      </c>
      <c r="Q36" s="81">
        <v>1</v>
      </c>
      <c r="R36" s="81">
        <v>1</v>
      </c>
      <c r="S36" s="81">
        <v>1</v>
      </c>
      <c r="T36" s="81">
        <v>2</v>
      </c>
      <c r="U36" s="81">
        <v>1</v>
      </c>
      <c r="V36" s="81">
        <v>1</v>
      </c>
      <c r="W36" s="81">
        <v>1</v>
      </c>
      <c r="X36" s="81">
        <f t="shared" si="10"/>
        <v>12</v>
      </c>
      <c r="Y36" s="82">
        <f t="shared" si="11"/>
        <v>24</v>
      </c>
      <c r="AA36" s="117"/>
    </row>
    <row r="37" spans="1:27" ht="15.75" hidden="1">
      <c r="A37" t="s">
        <v>101</v>
      </c>
      <c r="B37" s="111" t="str">
        <f>VLOOKUP(A37,'[1]ref'!$B$3:$C$84,2,FALSE)</f>
        <v>JPCho</v>
      </c>
      <c r="C37" s="37" t="s">
        <v>45</v>
      </c>
      <c r="D37" s="37"/>
      <c r="E37" s="37"/>
      <c r="F37" s="37"/>
      <c r="G37" s="37"/>
      <c r="H37" s="37"/>
      <c r="I37" s="37"/>
      <c r="J37" s="37"/>
      <c r="K37" s="37"/>
      <c r="L37" s="37"/>
      <c r="M37" s="29">
        <f t="shared" si="8"/>
        <v>0</v>
      </c>
      <c r="N37" s="29" t="str">
        <f t="shared" si="9"/>
        <v>Score</v>
      </c>
      <c r="O37" s="37"/>
      <c r="P37" s="37"/>
      <c r="Q37" s="37"/>
      <c r="R37" s="37"/>
      <c r="S37" s="37"/>
      <c r="T37" s="37"/>
      <c r="U37" s="224"/>
      <c r="V37" s="37"/>
      <c r="W37" s="37"/>
      <c r="X37" s="29">
        <f t="shared" si="10"/>
        <v>0</v>
      </c>
      <c r="Y37" s="73">
        <f t="shared" si="11"/>
        <v>0</v>
      </c>
      <c r="Z37">
        <f>Y37-$Y$7</f>
        <v>-72</v>
      </c>
      <c r="AA37">
        <f>Y37-$Y$7</f>
        <v>-72</v>
      </c>
    </row>
    <row r="38" spans="2:27" ht="16.5" hidden="1" thickBot="1">
      <c r="B38" s="74"/>
      <c r="C38" s="88" t="s">
        <v>44</v>
      </c>
      <c r="D38" s="83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83" t="str">
        <f t="shared" si="26"/>
        <v>  </v>
      </c>
      <c r="F38" s="83" t="str">
        <f t="shared" si="26"/>
        <v>  </v>
      </c>
      <c r="G38" s="83" t="str">
        <f t="shared" si="26"/>
        <v>  </v>
      </c>
      <c r="H38" s="83" t="str">
        <f t="shared" si="26"/>
        <v>  </v>
      </c>
      <c r="I38" s="83" t="str">
        <f t="shared" si="26"/>
        <v>  </v>
      </c>
      <c r="J38" s="83" t="str">
        <f t="shared" si="26"/>
        <v>  </v>
      </c>
      <c r="K38" s="83" t="str">
        <f t="shared" si="26"/>
        <v>  </v>
      </c>
      <c r="L38" s="83" t="str">
        <f t="shared" si="26"/>
        <v>  </v>
      </c>
      <c r="M38" s="83">
        <f t="shared" si="8"/>
        <v>0</v>
      </c>
      <c r="N38" s="88" t="str">
        <f t="shared" si="9"/>
        <v>Stableford </v>
      </c>
      <c r="O38" s="83" t="str">
        <f>IF((O37-(O$7+O36))=-1,3,(IF((O37-(O$7+O36))=-2,4,(IF((O37-(O$7+O36))=-3,5,(IF((O37-(O$7+O36))=0,2,(IF((O37-(O$7+O36))=1,1,(IF((O37-(O$7+O36))=2,0,(IF((O37-(O$7+O36))=3," ","  ")))))))))))))</f>
        <v>  </v>
      </c>
      <c r="P38" s="83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83" t="str">
        <f t="shared" si="27"/>
        <v>  </v>
      </c>
      <c r="R38" s="83" t="str">
        <f t="shared" si="27"/>
        <v>  </v>
      </c>
      <c r="S38" s="83" t="str">
        <f t="shared" si="27"/>
        <v>  </v>
      </c>
      <c r="T38" s="83" t="str">
        <f t="shared" si="27"/>
        <v>  </v>
      </c>
      <c r="U38" s="83" t="str">
        <f t="shared" si="27"/>
        <v>  </v>
      </c>
      <c r="V38" s="83" t="str">
        <f t="shared" si="27"/>
        <v>  </v>
      </c>
      <c r="W38" s="83" t="str">
        <f t="shared" si="27"/>
        <v>  </v>
      </c>
      <c r="X38" s="83">
        <f t="shared" si="10"/>
        <v>0</v>
      </c>
      <c r="Y38" s="84">
        <f t="shared" si="11"/>
        <v>0</v>
      </c>
      <c r="AA38" s="117"/>
    </row>
    <row r="39" spans="2:27" ht="15.75" hidden="1">
      <c r="B39" s="77"/>
      <c r="C39" s="79" t="s">
        <v>42</v>
      </c>
      <c r="D39" s="71">
        <v>1</v>
      </c>
      <c r="E39" s="71">
        <v>1</v>
      </c>
      <c r="F39" s="71">
        <v>2</v>
      </c>
      <c r="G39" s="71">
        <v>2</v>
      </c>
      <c r="H39" s="71">
        <v>2</v>
      </c>
      <c r="I39" s="71">
        <v>2</v>
      </c>
      <c r="J39" s="71">
        <v>1</v>
      </c>
      <c r="K39" s="71">
        <v>1</v>
      </c>
      <c r="L39" s="71">
        <v>1</v>
      </c>
      <c r="M39" s="71">
        <f t="shared" si="8"/>
        <v>13</v>
      </c>
      <c r="N39" s="79" t="str">
        <f t="shared" si="9"/>
        <v>Coups rendus </v>
      </c>
      <c r="O39" s="71">
        <v>2</v>
      </c>
      <c r="P39" s="71">
        <v>2</v>
      </c>
      <c r="Q39" s="71">
        <v>1</v>
      </c>
      <c r="R39" s="71">
        <v>1</v>
      </c>
      <c r="S39" s="71">
        <v>1</v>
      </c>
      <c r="T39" s="71">
        <v>2</v>
      </c>
      <c r="U39" s="71">
        <v>1</v>
      </c>
      <c r="V39" s="71">
        <v>1</v>
      </c>
      <c r="W39" s="71">
        <v>2</v>
      </c>
      <c r="X39" s="71">
        <f t="shared" si="10"/>
        <v>13</v>
      </c>
      <c r="Y39" s="72">
        <f t="shared" si="11"/>
        <v>26</v>
      </c>
      <c r="AA39" s="117"/>
    </row>
    <row r="40" spans="1:27" ht="15.75" hidden="1">
      <c r="A40" t="s">
        <v>112</v>
      </c>
      <c r="B40" s="111" t="str">
        <f>VLOOKUP(A40,'[1]ref'!$B$3:$C$84,2,FALSE)</f>
        <v>GGar</v>
      </c>
      <c r="C40" s="37" t="s">
        <v>43</v>
      </c>
      <c r="D40" s="37"/>
      <c r="E40" s="37"/>
      <c r="F40" s="37"/>
      <c r="G40" s="37"/>
      <c r="H40" s="37"/>
      <c r="I40" s="37"/>
      <c r="J40" s="37"/>
      <c r="K40" s="37"/>
      <c r="L40" s="224"/>
      <c r="M40" s="29">
        <f t="shared" si="8"/>
        <v>0</v>
      </c>
      <c r="N40" s="29" t="str">
        <f t="shared" si="9"/>
        <v>Score </v>
      </c>
      <c r="O40" s="37"/>
      <c r="P40" s="37"/>
      <c r="Q40" s="37"/>
      <c r="R40" s="37"/>
      <c r="S40" s="37"/>
      <c r="T40" s="37"/>
      <c r="U40" s="37"/>
      <c r="V40" s="37"/>
      <c r="W40" s="37"/>
      <c r="X40" s="29">
        <f t="shared" si="10"/>
        <v>0</v>
      </c>
      <c r="Y40" s="73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78"/>
      <c r="C41" s="80" t="s">
        <v>44</v>
      </c>
      <c r="D41" s="75" t="str">
        <f>IF((D40-(D$7+D39))=-1,3,(IF((D40-(D$7+D39))=-2,4,(IF((D40-(D$7+D39))=-3,5,(IF((D40-(D$7+D39))=0,2,(IF((D40-(D$7+D39))=1,1,(IF((D40-(D$7+D39))=2,0,(IF((D40-(D$7+D39))=3," ","  ")))))))))))))</f>
        <v>  </v>
      </c>
      <c r="E41" s="75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75" t="str">
        <f t="shared" si="28"/>
        <v>  </v>
      </c>
      <c r="G41" s="75" t="str">
        <f t="shared" si="28"/>
        <v>  </v>
      </c>
      <c r="H41" s="75" t="str">
        <f t="shared" si="28"/>
        <v>  </v>
      </c>
      <c r="I41" s="75" t="str">
        <f t="shared" si="28"/>
        <v>  </v>
      </c>
      <c r="J41" s="75" t="str">
        <f t="shared" si="28"/>
        <v>  </v>
      </c>
      <c r="K41" s="75" t="str">
        <f t="shared" si="28"/>
        <v>  </v>
      </c>
      <c r="L41" s="75" t="str">
        <f t="shared" si="28"/>
        <v>  </v>
      </c>
      <c r="M41" s="75">
        <f t="shared" si="8"/>
        <v>0</v>
      </c>
      <c r="N41" s="80" t="str">
        <f t="shared" si="9"/>
        <v>Stableford </v>
      </c>
      <c r="O41" s="75" t="str">
        <f>IF((O40-(O$7+O39))=-1,3,(IF((O40-(O$7+O39))=-2,4,(IF((O40-(O$7+O39))=-3,5,(IF((O40-(O$7+O39))=0,2,(IF((O40-(O$7+O39))=1,1,(IF((O40-(O$7+O39))=2,0,(IF((O40-(O$7+O39))=3," ","  ")))))))))))))</f>
        <v>  </v>
      </c>
      <c r="P41" s="75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75" t="str">
        <f t="shared" si="29"/>
        <v>  </v>
      </c>
      <c r="R41" s="75" t="str">
        <f t="shared" si="29"/>
        <v>  </v>
      </c>
      <c r="S41" s="75" t="str">
        <f t="shared" si="29"/>
        <v>  </v>
      </c>
      <c r="T41" s="75" t="str">
        <f t="shared" si="29"/>
        <v>  </v>
      </c>
      <c r="U41" s="75" t="str">
        <f t="shared" si="29"/>
        <v>  </v>
      </c>
      <c r="V41" s="75" t="str">
        <f t="shared" si="29"/>
        <v>  </v>
      </c>
      <c r="W41" s="75" t="str">
        <f t="shared" si="29"/>
        <v>  </v>
      </c>
      <c r="X41" s="75">
        <f t="shared" si="10"/>
        <v>0</v>
      </c>
      <c r="Y41" s="76">
        <f t="shared" si="11"/>
        <v>0</v>
      </c>
      <c r="AA41" s="117"/>
    </row>
    <row r="42" spans="2:27" ht="15.75" hidden="1">
      <c r="B42" s="70"/>
      <c r="C42" s="87" t="s">
        <v>42</v>
      </c>
      <c r="D42" s="81">
        <v>1</v>
      </c>
      <c r="E42" s="81">
        <v>2</v>
      </c>
      <c r="F42" s="81">
        <v>2</v>
      </c>
      <c r="G42" s="81">
        <v>2</v>
      </c>
      <c r="H42" s="81">
        <v>2</v>
      </c>
      <c r="I42" s="81">
        <v>2</v>
      </c>
      <c r="J42" s="81">
        <v>1</v>
      </c>
      <c r="K42" s="81">
        <v>2</v>
      </c>
      <c r="L42" s="81">
        <v>2</v>
      </c>
      <c r="M42" s="81">
        <f t="shared" si="8"/>
        <v>16</v>
      </c>
      <c r="N42" s="87" t="str">
        <f t="shared" si="9"/>
        <v>Coups rendus </v>
      </c>
      <c r="O42" s="81">
        <v>2</v>
      </c>
      <c r="P42" s="81">
        <v>2</v>
      </c>
      <c r="Q42" s="81">
        <v>2</v>
      </c>
      <c r="R42" s="81">
        <v>2</v>
      </c>
      <c r="S42" s="81">
        <v>2</v>
      </c>
      <c r="T42" s="81">
        <v>2</v>
      </c>
      <c r="U42" s="81">
        <v>1</v>
      </c>
      <c r="V42" s="81">
        <v>2</v>
      </c>
      <c r="W42" s="81">
        <v>2</v>
      </c>
      <c r="X42" s="81">
        <f t="shared" si="10"/>
        <v>17</v>
      </c>
      <c r="Y42" s="82">
        <f t="shared" si="11"/>
        <v>33</v>
      </c>
      <c r="AA42" s="117"/>
    </row>
    <row r="43" spans="1:27" ht="15.75" hidden="1">
      <c r="A43" t="s">
        <v>111</v>
      </c>
      <c r="B43" s="111" t="str">
        <f>VLOOKUP(A43,'[1]ref'!$B$3:$C$84,2,FALSE)</f>
        <v>PhBar</v>
      </c>
      <c r="C43" s="37" t="s">
        <v>45</v>
      </c>
      <c r="D43" s="37"/>
      <c r="E43" s="37"/>
      <c r="F43" s="37"/>
      <c r="G43" s="37"/>
      <c r="H43" s="37"/>
      <c r="I43" s="37"/>
      <c r="J43" s="37"/>
      <c r="K43" s="37"/>
      <c r="L43" s="37"/>
      <c r="M43" s="29">
        <f t="shared" si="8"/>
        <v>0</v>
      </c>
      <c r="N43" s="29" t="str">
        <f t="shared" si="9"/>
        <v>Score</v>
      </c>
      <c r="O43" s="37"/>
      <c r="P43" s="37"/>
      <c r="Q43" s="37"/>
      <c r="R43" s="37"/>
      <c r="S43" s="37"/>
      <c r="T43" s="37"/>
      <c r="U43" s="37"/>
      <c r="V43" s="37"/>
      <c r="W43" s="37"/>
      <c r="X43" s="29">
        <f t="shared" si="10"/>
        <v>0</v>
      </c>
      <c r="Y43" s="73">
        <f t="shared" si="11"/>
        <v>0</v>
      </c>
      <c r="Z43">
        <f>Y43-$Y$7</f>
        <v>-72</v>
      </c>
      <c r="AA43">
        <f>Y43-$Y$7</f>
        <v>-72</v>
      </c>
    </row>
    <row r="44" spans="2:27" ht="15.75" customHeight="1" hidden="1" thickBot="1">
      <c r="B44" s="74"/>
      <c r="C44" s="88" t="s">
        <v>44</v>
      </c>
      <c r="D44" s="83" t="str">
        <f>IF((D43-(D$7+D42))=-1,3,(IF((D43-(D$7+D42))=-2,4,(IF((D43-(D$7+D42))=-3,5,(IF((D43-(D$7+D42))=0,2,(IF((D43-(D$7+D42))=1,1,(IF((D43-(D$7+D42))=2,0,(IF((D43-(D$7+D42))=3," ","  ")))))))))))))</f>
        <v>  </v>
      </c>
      <c r="E44" s="83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83" t="str">
        <f t="shared" si="30"/>
        <v>  </v>
      </c>
      <c r="G44" s="83" t="str">
        <f t="shared" si="30"/>
        <v>  </v>
      </c>
      <c r="H44" s="83" t="str">
        <f t="shared" si="30"/>
        <v>  </v>
      </c>
      <c r="I44" s="83" t="str">
        <f t="shared" si="30"/>
        <v>  </v>
      </c>
      <c r="J44" s="83" t="str">
        <f t="shared" si="30"/>
        <v>  </v>
      </c>
      <c r="K44" s="83" t="str">
        <f t="shared" si="30"/>
        <v>  </v>
      </c>
      <c r="L44" s="83" t="str">
        <f t="shared" si="30"/>
        <v>  </v>
      </c>
      <c r="M44" s="83">
        <f t="shared" si="8"/>
        <v>0</v>
      </c>
      <c r="N44" s="88" t="str">
        <f t="shared" si="9"/>
        <v>Stableford </v>
      </c>
      <c r="O44" s="83" t="str">
        <f>IF((O43-(O$7+O42))=-1,3,(IF((O43-(O$7+O42))=-2,4,(IF((O43-(O$7+O42))=-3,5,(IF((O43-(O$7+O42))=0,2,(IF((O43-(O$7+O42))=1,1,(IF((O43-(O$7+O42))=2,0,(IF((O43-(O$7+O42))=3," ","  ")))))))))))))</f>
        <v>  </v>
      </c>
      <c r="P44" s="83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83" t="str">
        <f t="shared" si="31"/>
        <v>  </v>
      </c>
      <c r="R44" s="83" t="str">
        <f t="shared" si="31"/>
        <v>  </v>
      </c>
      <c r="S44" s="83" t="str">
        <f t="shared" si="31"/>
        <v>  </v>
      </c>
      <c r="T44" s="83" t="str">
        <f t="shared" si="31"/>
        <v>  </v>
      </c>
      <c r="U44" s="83" t="str">
        <f t="shared" si="31"/>
        <v>  </v>
      </c>
      <c r="V44" s="83" t="str">
        <f t="shared" si="31"/>
        <v>  </v>
      </c>
      <c r="W44" s="83" t="str">
        <f t="shared" si="31"/>
        <v>  </v>
      </c>
      <c r="X44" s="83">
        <f t="shared" si="10"/>
        <v>0</v>
      </c>
      <c r="Y44" s="84">
        <f t="shared" si="11"/>
        <v>0</v>
      </c>
      <c r="AA44" s="117"/>
    </row>
    <row r="45" spans="2:27" ht="15.75" hidden="1">
      <c r="B45" s="77"/>
      <c r="C45" s="79" t="s">
        <v>42</v>
      </c>
      <c r="D45" s="71">
        <v>0</v>
      </c>
      <c r="E45" s="71">
        <v>1</v>
      </c>
      <c r="F45" s="71">
        <v>1</v>
      </c>
      <c r="G45" s="71">
        <v>1</v>
      </c>
      <c r="H45" s="71">
        <v>1</v>
      </c>
      <c r="I45" s="71">
        <v>1</v>
      </c>
      <c r="J45" s="71">
        <v>1</v>
      </c>
      <c r="K45" s="71">
        <v>1</v>
      </c>
      <c r="L45" s="71">
        <v>1</v>
      </c>
      <c r="M45" s="71">
        <f t="shared" si="8"/>
        <v>8</v>
      </c>
      <c r="N45" s="79" t="str">
        <f t="shared" si="9"/>
        <v>Coups rendus </v>
      </c>
      <c r="O45" s="71">
        <v>1</v>
      </c>
      <c r="P45" s="71">
        <v>1</v>
      </c>
      <c r="Q45" s="71">
        <v>1</v>
      </c>
      <c r="R45" s="71">
        <v>1</v>
      </c>
      <c r="S45" s="71">
        <v>1</v>
      </c>
      <c r="T45" s="71">
        <v>1</v>
      </c>
      <c r="U45" s="71">
        <v>1</v>
      </c>
      <c r="V45" s="71">
        <v>1</v>
      </c>
      <c r="W45" s="71">
        <v>1</v>
      </c>
      <c r="X45" s="71">
        <f t="shared" si="10"/>
        <v>9</v>
      </c>
      <c r="Y45" s="72">
        <f t="shared" si="11"/>
        <v>17</v>
      </c>
      <c r="AA45" s="117"/>
    </row>
    <row r="46" spans="1:27" ht="15.75" hidden="1">
      <c r="A46" t="s">
        <v>113</v>
      </c>
      <c r="B46" s="111" t="str">
        <f>VLOOKUP(A46,'[1]ref'!$B$3:$C$84,2,FALSE)</f>
        <v>PPer</v>
      </c>
      <c r="C46" s="37" t="s">
        <v>43</v>
      </c>
      <c r="D46" s="37"/>
      <c r="E46" s="37"/>
      <c r="F46" s="37"/>
      <c r="G46" s="37"/>
      <c r="H46" s="37"/>
      <c r="I46" s="37"/>
      <c r="J46" s="37"/>
      <c r="K46" s="37"/>
      <c r="L46" s="37"/>
      <c r="M46" s="29">
        <f t="shared" si="8"/>
        <v>0</v>
      </c>
      <c r="N46" s="29" t="str">
        <f t="shared" si="9"/>
        <v>Score </v>
      </c>
      <c r="O46" s="37"/>
      <c r="P46" s="37"/>
      <c r="Q46" s="37"/>
      <c r="R46" s="37"/>
      <c r="S46" s="37"/>
      <c r="T46" s="37"/>
      <c r="U46" s="37"/>
      <c r="V46" s="37"/>
      <c r="W46" s="37"/>
      <c r="X46" s="29">
        <f t="shared" si="10"/>
        <v>0</v>
      </c>
      <c r="Y46" s="73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78"/>
      <c r="C47" s="80" t="s">
        <v>44</v>
      </c>
      <c r="D47" s="75" t="str">
        <f>IF((D46-(D$7+D45))=-1,3,(IF((D46-(D$7+D45))=-2,4,(IF((D46-(D$7+D45))=-3,5,(IF((D46-(D$7+D45))=0,2,(IF((D46-(D$7+D45))=1,1,(IF((D46-(D$7+D45))=2,0,(IF((D46-(D$7+D45))=3," ","  ")))))))))))))</f>
        <v>  </v>
      </c>
      <c r="E47" s="75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75" t="str">
        <f t="shared" si="32"/>
        <v>  </v>
      </c>
      <c r="G47" s="75" t="str">
        <f t="shared" si="32"/>
        <v>  </v>
      </c>
      <c r="H47" s="75" t="str">
        <f t="shared" si="32"/>
        <v>  </v>
      </c>
      <c r="I47" s="75" t="str">
        <f t="shared" si="32"/>
        <v>  </v>
      </c>
      <c r="J47" s="75" t="str">
        <f t="shared" si="32"/>
        <v>  </v>
      </c>
      <c r="K47" s="75" t="str">
        <f t="shared" si="32"/>
        <v>  </v>
      </c>
      <c r="L47" s="75" t="str">
        <f t="shared" si="32"/>
        <v>  </v>
      </c>
      <c r="M47" s="75">
        <f t="shared" si="8"/>
        <v>0</v>
      </c>
      <c r="N47" s="80" t="str">
        <f t="shared" si="9"/>
        <v>Stableford </v>
      </c>
      <c r="O47" s="75" t="str">
        <f>IF((O46-(O$7+O45))=-1,3,(IF((O46-(O$7+O45))=-2,4,(IF((O46-(O$7+O45))=-3,5,(IF((O46-(O$7+O45))=0,2,(IF((O46-(O$7+O45))=1,1,(IF((O46-(O$7+O45))=2,0,(IF((O46-(O$7+O45))=3," ","  ")))))))))))))</f>
        <v>  </v>
      </c>
      <c r="P47" s="75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75" t="str">
        <f t="shared" si="33"/>
        <v>  </v>
      </c>
      <c r="R47" s="75" t="str">
        <f t="shared" si="33"/>
        <v>  </v>
      </c>
      <c r="S47" s="75" t="str">
        <f t="shared" si="33"/>
        <v>  </v>
      </c>
      <c r="T47" s="75" t="str">
        <f t="shared" si="33"/>
        <v>  </v>
      </c>
      <c r="U47" s="75" t="str">
        <f t="shared" si="33"/>
        <v>  </v>
      </c>
      <c r="V47" s="75" t="str">
        <f t="shared" si="33"/>
        <v>  </v>
      </c>
      <c r="W47" s="75" t="str">
        <f t="shared" si="33"/>
        <v>  </v>
      </c>
      <c r="X47" s="75">
        <f t="shared" si="10"/>
        <v>0</v>
      </c>
      <c r="Y47" s="76">
        <f t="shared" si="11"/>
        <v>0</v>
      </c>
      <c r="AA47" s="117"/>
    </row>
    <row r="48" spans="2:27" ht="15.75" customHeight="1">
      <c r="B48" s="70"/>
      <c r="C48" s="87" t="s">
        <v>42</v>
      </c>
      <c r="D48" s="81">
        <v>1</v>
      </c>
      <c r="E48" s="81">
        <v>2</v>
      </c>
      <c r="F48" s="81">
        <v>2</v>
      </c>
      <c r="G48" s="81">
        <v>2</v>
      </c>
      <c r="H48" s="81">
        <v>2</v>
      </c>
      <c r="I48" s="81">
        <v>2</v>
      </c>
      <c r="J48" s="81">
        <v>1</v>
      </c>
      <c r="K48" s="81">
        <v>1</v>
      </c>
      <c r="L48" s="81">
        <v>2</v>
      </c>
      <c r="M48" s="81">
        <f t="shared" si="8"/>
        <v>15</v>
      </c>
      <c r="N48" s="87" t="str">
        <f t="shared" si="9"/>
        <v>Coups rendus </v>
      </c>
      <c r="O48" s="81">
        <v>2</v>
      </c>
      <c r="P48" s="81">
        <v>2</v>
      </c>
      <c r="Q48" s="81">
        <v>1</v>
      </c>
      <c r="R48" s="81">
        <v>2</v>
      </c>
      <c r="S48" s="81">
        <v>2</v>
      </c>
      <c r="T48" s="81">
        <v>2</v>
      </c>
      <c r="U48" s="81">
        <v>1</v>
      </c>
      <c r="V48" s="81">
        <v>2</v>
      </c>
      <c r="W48" s="81">
        <v>2</v>
      </c>
      <c r="X48" s="81">
        <f t="shared" si="10"/>
        <v>16</v>
      </c>
      <c r="Y48" s="82">
        <f t="shared" si="11"/>
        <v>31</v>
      </c>
      <c r="AA48" s="117"/>
    </row>
    <row r="49" spans="1:27" ht="15.75" customHeight="1">
      <c r="A49" t="s">
        <v>114</v>
      </c>
      <c r="B49" s="111" t="str">
        <f>VLOOKUP(A49,'[1]ref'!$B$3:$C$84,2,FALSE)</f>
        <v>BRou</v>
      </c>
      <c r="C49" s="37" t="s">
        <v>45</v>
      </c>
      <c r="D49" s="37">
        <v>7</v>
      </c>
      <c r="E49" s="37">
        <v>7</v>
      </c>
      <c r="F49" s="37">
        <v>4</v>
      </c>
      <c r="G49" s="37">
        <v>6</v>
      </c>
      <c r="H49" s="37">
        <v>6</v>
      </c>
      <c r="I49" s="37">
        <v>6</v>
      </c>
      <c r="J49" s="37">
        <v>7</v>
      </c>
      <c r="K49" s="37">
        <v>6</v>
      </c>
      <c r="L49" s="37">
        <v>6</v>
      </c>
      <c r="M49" s="29">
        <f t="shared" si="8"/>
        <v>55</v>
      </c>
      <c r="N49" s="29" t="s">
        <v>45</v>
      </c>
      <c r="O49" s="37">
        <v>8</v>
      </c>
      <c r="P49" s="37">
        <v>7</v>
      </c>
      <c r="Q49" s="37">
        <v>4</v>
      </c>
      <c r="R49" s="37">
        <v>9</v>
      </c>
      <c r="S49" s="37">
        <v>5</v>
      </c>
      <c r="T49" s="37">
        <v>5</v>
      </c>
      <c r="U49" s="37">
        <v>8</v>
      </c>
      <c r="V49" s="37">
        <v>5</v>
      </c>
      <c r="W49" s="37">
        <v>5</v>
      </c>
      <c r="X49" s="29">
        <f t="shared" si="10"/>
        <v>56</v>
      </c>
      <c r="Y49" s="73">
        <f t="shared" si="11"/>
        <v>111</v>
      </c>
      <c r="Z49">
        <f>Y49-$Y$7</f>
        <v>39</v>
      </c>
      <c r="AA49">
        <f>Y49-$Y$7</f>
        <v>39</v>
      </c>
    </row>
    <row r="50" spans="2:27" ht="15.75" customHeight="1" thickBot="1">
      <c r="B50" s="74"/>
      <c r="C50" s="88" t="s">
        <v>44</v>
      </c>
      <c r="D50" s="83">
        <f>IF((D49-(D$7+D48))=-1,3,(IF((D49-(D$7+D48))=-2,4,(IF((D49-(D$7+D48))=-3,5,(IF((D49-(D$7+D48))=0,2,(IF((D49-(D$7+D48))=1,1,(IF((D49-(D$7+D48))=2,0,(IF((D49-(D$7+D48))=3," ","  ")))))))))))))</f>
        <v>1</v>
      </c>
      <c r="E50" s="83">
        <f aca="true" t="shared" si="34" ref="E50:L50">IF((E49-(E$7+E48))=-1,3,(IF((E49-(E$7+E48))=-2,4,(IF((E49-(E$7+E48))=-3,5,(IF((E49-(E$7+E48))=0,2,(IF((E49-(E$7+E48))=1,1,(IF((E49-(E$7+E48))=2,0,(IF((E49-(E$7+E48))=3," ","  ")))))))))))))</f>
        <v>1</v>
      </c>
      <c r="F50" s="83">
        <f t="shared" si="34"/>
        <v>4</v>
      </c>
      <c r="G50" s="83">
        <f t="shared" si="34"/>
        <v>1</v>
      </c>
      <c r="H50" s="83">
        <f t="shared" si="34"/>
        <v>2</v>
      </c>
      <c r="I50" s="83">
        <f t="shared" si="34"/>
        <v>1</v>
      </c>
      <c r="J50" s="83">
        <f t="shared" si="34"/>
        <v>1</v>
      </c>
      <c r="K50" s="83">
        <f t="shared" si="34"/>
        <v>1</v>
      </c>
      <c r="L50" s="83">
        <f t="shared" si="34"/>
        <v>2</v>
      </c>
      <c r="M50" s="83">
        <f t="shared" si="8"/>
        <v>14</v>
      </c>
      <c r="N50" s="88" t="str">
        <f t="shared" si="9"/>
        <v>Stableford </v>
      </c>
      <c r="O50" s="83">
        <f>IF((O49-(O$7+O48))=-1,3,(IF((O49-(O$7+O48))=-2,4,(IF((O49-(O$7+O48))=-3,5,(IF((O49-(O$7+O48))=0,2,(IF((O49-(O$7+O48))=1,1,(IF((O49-(O$7+O48))=2,0,(IF((O49-(O$7+O48))=3," ","  ")))))))))))))</f>
        <v>1</v>
      </c>
      <c r="P50" s="83">
        <f aca="true" t="shared" si="35" ref="P50:W50">IF((P49-(P$7+P48))=-1,3,(IF((P49-(P$7+P48))=-2,4,(IF((P49-(P$7+P48))=-3,5,(IF((P49-(P$7+P48))=0,2,(IF((P49-(P$7+P48))=1,1,(IF((P49-(P$7+P48))=2,0,(IF((P49-(P$7+P48))=3," ","  ")))))))))))))</f>
        <v>1</v>
      </c>
      <c r="Q50" s="83">
        <f t="shared" si="35"/>
        <v>2</v>
      </c>
      <c r="R50" s="83">
        <f t="shared" si="35"/>
        <v>0</v>
      </c>
      <c r="S50" s="83">
        <f t="shared" si="35"/>
        <v>2</v>
      </c>
      <c r="T50" s="83">
        <f t="shared" si="35"/>
        <v>3</v>
      </c>
      <c r="U50" s="83">
        <f t="shared" si="35"/>
        <v>0</v>
      </c>
      <c r="V50" s="83">
        <f t="shared" si="35"/>
        <v>3</v>
      </c>
      <c r="W50" s="83">
        <f t="shared" si="35"/>
        <v>2</v>
      </c>
      <c r="X50" s="83">
        <f t="shared" si="10"/>
        <v>14</v>
      </c>
      <c r="Y50" s="84">
        <f t="shared" si="11"/>
        <v>28</v>
      </c>
      <c r="AA50" s="117"/>
    </row>
    <row r="51" spans="2:27" ht="15.75" customHeight="1" hidden="1">
      <c r="B51" s="77"/>
      <c r="C51" s="79" t="s">
        <v>42</v>
      </c>
      <c r="D51" s="71">
        <v>1</v>
      </c>
      <c r="E51" s="71">
        <v>2</v>
      </c>
      <c r="F51" s="71">
        <v>2</v>
      </c>
      <c r="G51" s="71">
        <v>2</v>
      </c>
      <c r="H51" s="71">
        <v>2</v>
      </c>
      <c r="I51" s="71">
        <v>2</v>
      </c>
      <c r="J51" s="71">
        <v>2</v>
      </c>
      <c r="K51" s="71">
        <v>2</v>
      </c>
      <c r="L51" s="71">
        <v>2</v>
      </c>
      <c r="M51" s="71">
        <f t="shared" si="8"/>
        <v>17</v>
      </c>
      <c r="N51" s="79" t="str">
        <f t="shared" si="9"/>
        <v>Coups rendus </v>
      </c>
      <c r="O51" s="71">
        <v>2</v>
      </c>
      <c r="P51" s="71">
        <v>2</v>
      </c>
      <c r="Q51" s="71">
        <v>2</v>
      </c>
      <c r="R51" s="71">
        <v>2</v>
      </c>
      <c r="S51" s="71">
        <v>2</v>
      </c>
      <c r="T51" s="71">
        <v>2</v>
      </c>
      <c r="U51" s="71">
        <v>2</v>
      </c>
      <c r="V51" s="71">
        <v>2</v>
      </c>
      <c r="W51" s="71">
        <v>2</v>
      </c>
      <c r="X51" s="71">
        <f>SUM(O51:W51)</f>
        <v>18</v>
      </c>
      <c r="Y51" s="72">
        <f t="shared" si="11"/>
        <v>35</v>
      </c>
      <c r="AA51" s="117"/>
    </row>
    <row r="52" spans="1:27" ht="15.75" customHeight="1" hidden="1">
      <c r="A52" t="s">
        <v>133</v>
      </c>
      <c r="B52" s="111" t="str">
        <f>VLOOKUP(A52,'[1]ref'!$B$3:$C$84,2,FALSE)</f>
        <v>MBer</v>
      </c>
      <c r="C52" s="37" t="s">
        <v>43</v>
      </c>
      <c r="D52" s="37"/>
      <c r="E52" s="37"/>
      <c r="F52" s="37"/>
      <c r="G52" s="37"/>
      <c r="H52" s="37"/>
      <c r="I52" s="37"/>
      <c r="J52" s="37"/>
      <c r="K52" s="37"/>
      <c r="L52" s="37"/>
      <c r="M52" s="29">
        <f>SUM(D52:L52)</f>
        <v>0</v>
      </c>
      <c r="N52" s="29" t="str">
        <f>C52</f>
        <v>Score </v>
      </c>
      <c r="O52" s="37"/>
      <c r="P52" s="37"/>
      <c r="Q52" s="37"/>
      <c r="R52" s="37"/>
      <c r="S52" s="37"/>
      <c r="T52" s="37"/>
      <c r="U52" s="37"/>
      <c r="V52" s="37"/>
      <c r="W52" s="37"/>
      <c r="X52" s="29">
        <f>SUM(O52:W52)</f>
        <v>0</v>
      </c>
      <c r="Y52" s="73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78"/>
      <c r="C53" s="80" t="s">
        <v>44</v>
      </c>
      <c r="D53" s="75" t="str">
        <f>IF((D52-(D$7+D51))=-1,3,(IF((D52-(D$7+D51))=-2,4,(IF((D52-(D$7+D51))=-3,5,(IF((D52-(D$7+D51))=0,2,(IF((D52-(D$7+D51))=1,1,(IF((D52-(D$7+D51))=2,0,(IF((D52-(D$7+D51))=3," ","  ")))))))))))))</f>
        <v>  </v>
      </c>
      <c r="E53" s="75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75" t="str">
        <f t="shared" si="36"/>
        <v>  </v>
      </c>
      <c r="G53" s="75" t="str">
        <f t="shared" si="36"/>
        <v>  </v>
      </c>
      <c r="H53" s="75" t="str">
        <f t="shared" si="36"/>
        <v>  </v>
      </c>
      <c r="I53" s="75" t="str">
        <f t="shared" si="36"/>
        <v>  </v>
      </c>
      <c r="J53" s="75" t="str">
        <f t="shared" si="36"/>
        <v>  </v>
      </c>
      <c r="K53" s="75" t="str">
        <f t="shared" si="36"/>
        <v>  </v>
      </c>
      <c r="L53" s="75" t="str">
        <f t="shared" si="36"/>
        <v>  </v>
      </c>
      <c r="M53" s="75">
        <f t="shared" si="8"/>
        <v>0</v>
      </c>
      <c r="N53" s="80" t="str">
        <f t="shared" si="9"/>
        <v>Stableford </v>
      </c>
      <c r="O53" s="75" t="str">
        <f>IF((O52-(O$7+O51))=-1,3,(IF((O52-(O$7+O51))=-2,4,(IF((O52-(O$7+O51))=-3,5,(IF((O52-(O$7+O51))=0,2,(IF((O52-(O$7+O51))=1,1,(IF((O52-(O$7+O51))=2,0,(IF((O52-(O$7+O51))=3," ","  ")))))))))))))</f>
        <v>  </v>
      </c>
      <c r="P53" s="75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75" t="str">
        <f t="shared" si="37"/>
        <v>  </v>
      </c>
      <c r="R53" s="75" t="str">
        <f t="shared" si="37"/>
        <v>  </v>
      </c>
      <c r="S53" s="75" t="str">
        <f t="shared" si="37"/>
        <v>  </v>
      </c>
      <c r="T53" s="75" t="str">
        <f t="shared" si="37"/>
        <v>  </v>
      </c>
      <c r="U53" s="75" t="str">
        <f t="shared" si="37"/>
        <v>  </v>
      </c>
      <c r="V53" s="75" t="str">
        <f t="shared" si="37"/>
        <v>  </v>
      </c>
      <c r="W53" s="75" t="str">
        <f t="shared" si="37"/>
        <v>  </v>
      </c>
      <c r="X53" s="75">
        <f t="shared" si="10"/>
        <v>0</v>
      </c>
      <c r="Y53" s="76">
        <f t="shared" si="11"/>
        <v>0</v>
      </c>
      <c r="AA53" s="117"/>
    </row>
    <row r="54" spans="2:27" ht="15.75" customHeight="1" hidden="1">
      <c r="B54" s="70"/>
      <c r="C54" s="87" t="s">
        <v>42</v>
      </c>
      <c r="D54" s="81">
        <v>1</v>
      </c>
      <c r="E54" s="81">
        <v>1</v>
      </c>
      <c r="F54" s="81">
        <v>1</v>
      </c>
      <c r="G54" s="81">
        <v>1</v>
      </c>
      <c r="H54" s="81">
        <v>1</v>
      </c>
      <c r="I54" s="81">
        <v>1</v>
      </c>
      <c r="J54" s="81">
        <v>1</v>
      </c>
      <c r="K54" s="81">
        <v>1</v>
      </c>
      <c r="L54" s="81">
        <v>1</v>
      </c>
      <c r="M54" s="81">
        <f t="shared" si="8"/>
        <v>9</v>
      </c>
      <c r="N54" s="87" t="str">
        <f t="shared" si="9"/>
        <v>Coups rendus </v>
      </c>
      <c r="O54" s="81">
        <v>1</v>
      </c>
      <c r="P54" s="81">
        <v>1</v>
      </c>
      <c r="Q54" s="81">
        <v>1</v>
      </c>
      <c r="R54" s="81">
        <v>1</v>
      </c>
      <c r="S54" s="81">
        <v>1</v>
      </c>
      <c r="T54" s="81">
        <v>2</v>
      </c>
      <c r="U54" s="81">
        <v>1</v>
      </c>
      <c r="V54" s="81">
        <v>1</v>
      </c>
      <c r="W54" s="81">
        <v>1</v>
      </c>
      <c r="X54" s="81">
        <f t="shared" si="10"/>
        <v>10</v>
      </c>
      <c r="Y54" s="82">
        <f t="shared" si="11"/>
        <v>19</v>
      </c>
      <c r="AA54" s="117"/>
    </row>
    <row r="55" spans="1:27" ht="15.75" customHeight="1" hidden="1">
      <c r="A55" t="s">
        <v>125</v>
      </c>
      <c r="B55" s="111" t="str">
        <f>VLOOKUP(A55,'[1]ref'!$B$3:$C$84,2,FALSE)</f>
        <v>PFal</v>
      </c>
      <c r="C55" s="37" t="s">
        <v>45</v>
      </c>
      <c r="D55" s="37"/>
      <c r="E55" s="37"/>
      <c r="F55" s="37"/>
      <c r="G55" s="37"/>
      <c r="H55" s="37"/>
      <c r="I55" s="37"/>
      <c r="J55" s="37"/>
      <c r="K55" s="37"/>
      <c r="L55" s="37"/>
      <c r="M55" s="29">
        <f t="shared" si="8"/>
        <v>0</v>
      </c>
      <c r="N55" s="29" t="str">
        <f t="shared" si="9"/>
        <v>Score</v>
      </c>
      <c r="O55" s="37"/>
      <c r="P55" s="37"/>
      <c r="Q55" s="37"/>
      <c r="R55" s="37"/>
      <c r="S55" s="37"/>
      <c r="T55" s="37"/>
      <c r="U55" s="37"/>
      <c r="V55" s="37"/>
      <c r="W55" s="37"/>
      <c r="X55" s="29">
        <f t="shared" si="10"/>
        <v>0</v>
      </c>
      <c r="Y55" s="73">
        <f t="shared" si="11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74"/>
      <c r="C56" s="88" t="s">
        <v>44</v>
      </c>
      <c r="D56" s="83" t="str">
        <f>IF((D55-(D$7+D54))=-1,3,(IF((D55-(D$7+D54))=-2,4,(IF((D55-(D$7+D54))=-3,5,(IF((D55-(D$7+D54))=0,2,(IF((D55-(D$7+D54))=1,1,(IF((D55-(D$7+D54))=2,0,(IF((D55-(D$7+D54))=3," ","  ")))))))))))))</f>
        <v>  </v>
      </c>
      <c r="E56" s="83" t="str">
        <f aca="true" t="shared" si="38" ref="E56:L56">IF((E55-(E$7+E54))=-1,3,(IF((E55-(E$7+E54))=-2,4,(IF((E55-(E$7+E54))=-3,5,(IF((E55-(E$7+E54))=0,2,(IF((E55-(E$7+E54))=1,1,(IF((E55-(E$7+E54))=2,0,(IF((E55-(E$7+E54))=3," ","  ")))))))))))))</f>
        <v>  </v>
      </c>
      <c r="F56" s="83" t="str">
        <f t="shared" si="38"/>
        <v>  </v>
      </c>
      <c r="G56" s="83" t="str">
        <f t="shared" si="38"/>
        <v>  </v>
      </c>
      <c r="H56" s="83" t="str">
        <f t="shared" si="38"/>
        <v>  </v>
      </c>
      <c r="I56" s="83" t="str">
        <f t="shared" si="38"/>
        <v>  </v>
      </c>
      <c r="J56" s="83" t="str">
        <f t="shared" si="38"/>
        <v>  </v>
      </c>
      <c r="K56" s="83" t="str">
        <f t="shared" si="38"/>
        <v>  </v>
      </c>
      <c r="L56" s="83" t="str">
        <f t="shared" si="38"/>
        <v>  </v>
      </c>
      <c r="M56" s="83">
        <f t="shared" si="8"/>
        <v>0</v>
      </c>
      <c r="N56" s="88" t="str">
        <f t="shared" si="9"/>
        <v>Stableford </v>
      </c>
      <c r="O56" s="83" t="str">
        <f>IF((O55-(O$7+O54))=-1,3,(IF((O55-(O$7+O54))=-2,4,(IF((O55-(O$7+O54))=-3,5,(IF((O55-(O$7+O54))=0,2,(IF((O55-(O$7+O54))=1,1,(IF((O55-(O$7+O54))=2,0,(IF((O55-(O$7+O54))=3," ","  ")))))))))))))</f>
        <v>  </v>
      </c>
      <c r="P56" s="83" t="str">
        <f aca="true" t="shared" si="39" ref="P56:W56">IF((P55-(P$7+P54))=-1,3,(IF((P55-(P$7+P54))=-2,4,(IF((P55-(P$7+P54))=-3,5,(IF((P55-(P$7+P54))=0,2,(IF((P55-(P$7+P54))=1,1,(IF((P55-(P$7+P54))=2,0,(IF((P55-(P$7+P54))=3," ","  ")))))))))))))</f>
        <v>  </v>
      </c>
      <c r="Q56" s="83" t="str">
        <f t="shared" si="39"/>
        <v>  </v>
      </c>
      <c r="R56" s="83" t="str">
        <f t="shared" si="39"/>
        <v>  </v>
      </c>
      <c r="S56" s="83" t="str">
        <f t="shared" si="39"/>
        <v>  </v>
      </c>
      <c r="T56" s="83" t="str">
        <f t="shared" si="39"/>
        <v>  </v>
      </c>
      <c r="U56" s="83" t="str">
        <f t="shared" si="39"/>
        <v>  </v>
      </c>
      <c r="V56" s="83" t="str">
        <f t="shared" si="39"/>
        <v>  </v>
      </c>
      <c r="W56" s="83" t="str">
        <f t="shared" si="39"/>
        <v>  </v>
      </c>
      <c r="X56" s="83">
        <f t="shared" si="10"/>
        <v>0</v>
      </c>
      <c r="Y56" s="84">
        <f t="shared" si="11"/>
        <v>0</v>
      </c>
      <c r="AA56" s="117"/>
    </row>
    <row r="57" spans="2:27" ht="15.75" customHeight="1">
      <c r="B57" s="77"/>
      <c r="C57" s="79" t="s">
        <v>42</v>
      </c>
      <c r="D57" s="71">
        <v>0</v>
      </c>
      <c r="E57" s="71">
        <v>1</v>
      </c>
      <c r="F57" s="71">
        <v>1</v>
      </c>
      <c r="G57" s="71">
        <v>1</v>
      </c>
      <c r="H57" s="71">
        <v>1</v>
      </c>
      <c r="I57" s="71">
        <v>1</v>
      </c>
      <c r="J57" s="71">
        <v>1</v>
      </c>
      <c r="K57" s="71">
        <v>1</v>
      </c>
      <c r="L57" s="71">
        <v>1</v>
      </c>
      <c r="M57" s="71">
        <f t="shared" si="8"/>
        <v>8</v>
      </c>
      <c r="N57" s="79" t="str">
        <f t="shared" si="9"/>
        <v>Coups rendus </v>
      </c>
      <c r="O57" s="71">
        <v>1</v>
      </c>
      <c r="P57" s="71">
        <v>1</v>
      </c>
      <c r="Q57" s="71">
        <v>1</v>
      </c>
      <c r="R57" s="71">
        <v>1</v>
      </c>
      <c r="S57" s="71">
        <v>1</v>
      </c>
      <c r="T57" s="71">
        <v>1</v>
      </c>
      <c r="U57" s="71">
        <v>1</v>
      </c>
      <c r="V57" s="71">
        <v>1</v>
      </c>
      <c r="W57" s="71">
        <v>1</v>
      </c>
      <c r="X57" s="71">
        <f t="shared" si="10"/>
        <v>9</v>
      </c>
      <c r="Y57" s="72">
        <f t="shared" si="11"/>
        <v>17</v>
      </c>
      <c r="AA57" s="117"/>
    </row>
    <row r="58" spans="1:28" ht="15.75" customHeight="1">
      <c r="A58" t="s">
        <v>126</v>
      </c>
      <c r="B58" s="111" t="str">
        <f>VLOOKUP(A58,'[1]ref'!$B$3:$C$84,2,FALSE)</f>
        <v>GMan</v>
      </c>
      <c r="C58" s="37" t="s">
        <v>43</v>
      </c>
      <c r="D58" s="37">
        <v>7</v>
      </c>
      <c r="E58" s="37">
        <v>4</v>
      </c>
      <c r="F58" s="37">
        <v>6</v>
      </c>
      <c r="G58" s="37">
        <v>3</v>
      </c>
      <c r="H58" s="37">
        <v>6</v>
      </c>
      <c r="I58" s="37">
        <v>3</v>
      </c>
      <c r="J58" s="37">
        <v>9</v>
      </c>
      <c r="K58" s="37">
        <v>7</v>
      </c>
      <c r="L58" s="37">
        <v>4</v>
      </c>
      <c r="M58" s="29">
        <f t="shared" si="8"/>
        <v>49</v>
      </c>
      <c r="N58" s="29" t="str">
        <f t="shared" si="9"/>
        <v>Score </v>
      </c>
      <c r="O58" s="37">
        <v>6</v>
      </c>
      <c r="P58" s="37">
        <v>5</v>
      </c>
      <c r="Q58" s="37">
        <v>4</v>
      </c>
      <c r="R58" s="37">
        <v>8</v>
      </c>
      <c r="S58" s="37">
        <v>4</v>
      </c>
      <c r="T58" s="37">
        <v>6</v>
      </c>
      <c r="U58" s="37">
        <v>5</v>
      </c>
      <c r="V58" s="37">
        <v>4</v>
      </c>
      <c r="W58" s="37">
        <v>4</v>
      </c>
      <c r="X58" s="29">
        <f t="shared" si="10"/>
        <v>46</v>
      </c>
      <c r="Y58" s="73">
        <f t="shared" si="11"/>
        <v>95</v>
      </c>
      <c r="Z58">
        <f>Y58-$Y$7</f>
        <v>23</v>
      </c>
      <c r="AA58">
        <f>Y58-$Y$7</f>
        <v>23</v>
      </c>
      <c r="AB58" s="2" t="s">
        <v>1</v>
      </c>
    </row>
    <row r="59" spans="2:27" ht="15.75" customHeight="1" thickBot="1">
      <c r="B59" s="78"/>
      <c r="C59" s="80" t="s">
        <v>44</v>
      </c>
      <c r="D59" s="75">
        <f>IF((D58-(D$7+D57))=-1,3,(IF((D58-(D$7+D57))=-2,4,(IF((D58-(D$7+D57))=-3,5,(IF((D58-(D$7+D57))=0,2,(IF((D58-(D$7+D57))=1,1,(IF((D58-(D$7+D57))=2,0,(IF((D58-(D$7+D57))=3," ","  ")))))))))))))</f>
        <v>0</v>
      </c>
      <c r="E59" s="75">
        <f aca="true" t="shared" si="40" ref="E59:L59">IF((E58-(E$7+E57))=-1,3,(IF((E58-(E$7+E57))=-2,4,(IF((E58-(E$7+E57))=-3,5,(IF((E58-(E$7+E57))=0,2,(IF((E58-(E$7+E57))=1,1,(IF((E58-(E$7+E57))=2,0,(IF((E58-(E$7+E57))=3," ","  ")))))))))))))</f>
        <v>3</v>
      </c>
      <c r="F59" s="75">
        <f t="shared" si="40"/>
        <v>1</v>
      </c>
      <c r="G59" s="75">
        <f t="shared" si="40"/>
        <v>3</v>
      </c>
      <c r="H59" s="75">
        <f t="shared" si="40"/>
        <v>1</v>
      </c>
      <c r="I59" s="75">
        <f t="shared" si="40"/>
        <v>3</v>
      </c>
      <c r="J59" s="75" t="str">
        <f t="shared" si="40"/>
        <v> </v>
      </c>
      <c r="K59" s="75">
        <f t="shared" si="40"/>
        <v>0</v>
      </c>
      <c r="L59" s="75">
        <f t="shared" si="40"/>
        <v>3</v>
      </c>
      <c r="M59" s="75">
        <f t="shared" si="8"/>
        <v>14</v>
      </c>
      <c r="N59" s="80" t="str">
        <f t="shared" si="9"/>
        <v>Stableford </v>
      </c>
      <c r="O59" s="75">
        <f>IF((O58-(O$7+O57))=-1,3,(IF((O58-(O$7+O57))=-2,4,(IF((O58-(O$7+O57))=-3,5,(IF((O58-(O$7+O57))=0,2,(IF((O58-(O$7+O57))=1,1,(IF((O58-(O$7+O57))=2,0,(IF((O58-(O$7+O57))=3," ","  ")))))))))))))</f>
        <v>2</v>
      </c>
      <c r="P59" s="75">
        <f aca="true" t="shared" si="41" ref="P59:W59">IF((P58-(P$7+P57))=-1,3,(IF((P58-(P$7+P57))=-2,4,(IF((P58-(P$7+P57))=-3,5,(IF((P58-(P$7+P57))=0,2,(IF((P58-(P$7+P57))=1,1,(IF((P58-(P$7+P57))=2,0,(IF((P58-(P$7+P57))=3," ","  ")))))))))))))</f>
        <v>2</v>
      </c>
      <c r="Q59" s="75">
        <f t="shared" si="41"/>
        <v>2</v>
      </c>
      <c r="R59" s="75">
        <f t="shared" si="41"/>
        <v>0</v>
      </c>
      <c r="S59" s="75">
        <f t="shared" si="41"/>
        <v>2</v>
      </c>
      <c r="T59" s="75">
        <f t="shared" si="41"/>
        <v>1</v>
      </c>
      <c r="U59" s="75">
        <f t="shared" si="41"/>
        <v>3</v>
      </c>
      <c r="V59" s="75">
        <f t="shared" si="41"/>
        <v>3</v>
      </c>
      <c r="W59" s="75">
        <f t="shared" si="41"/>
        <v>2</v>
      </c>
      <c r="X59" s="75">
        <f t="shared" si="10"/>
        <v>17</v>
      </c>
      <c r="Y59" s="76">
        <f t="shared" si="11"/>
        <v>31</v>
      </c>
      <c r="AA59" s="117"/>
    </row>
    <row r="60" spans="2:27" ht="16.5" customHeight="1" hidden="1">
      <c r="B60" s="70"/>
      <c r="C60" s="87" t="s">
        <v>42</v>
      </c>
      <c r="D60" s="81">
        <v>0</v>
      </c>
      <c r="E60" s="81">
        <v>0</v>
      </c>
      <c r="F60" s="81">
        <v>1</v>
      </c>
      <c r="G60" s="81">
        <v>1</v>
      </c>
      <c r="H60" s="81">
        <v>1</v>
      </c>
      <c r="I60" s="81">
        <v>1</v>
      </c>
      <c r="J60" s="81">
        <v>0</v>
      </c>
      <c r="K60" s="81">
        <v>0</v>
      </c>
      <c r="L60" s="81">
        <v>1</v>
      </c>
      <c r="M60" s="81">
        <f t="shared" si="8"/>
        <v>5</v>
      </c>
      <c r="N60" s="87" t="str">
        <f t="shared" si="9"/>
        <v>Coups rendus </v>
      </c>
      <c r="O60" s="81">
        <v>1</v>
      </c>
      <c r="P60" s="81">
        <v>1</v>
      </c>
      <c r="Q60" s="81">
        <v>0</v>
      </c>
      <c r="R60" s="81">
        <v>1</v>
      </c>
      <c r="S60" s="81">
        <v>0</v>
      </c>
      <c r="T60" s="81">
        <v>1</v>
      </c>
      <c r="U60" s="81">
        <v>0</v>
      </c>
      <c r="V60" s="81">
        <v>1</v>
      </c>
      <c r="W60" s="81">
        <v>1</v>
      </c>
      <c r="X60" s="81">
        <f t="shared" si="10"/>
        <v>6</v>
      </c>
      <c r="Y60" s="82">
        <f t="shared" si="11"/>
        <v>11</v>
      </c>
      <c r="AA60" s="117"/>
    </row>
    <row r="61" spans="1:27" ht="15.75" hidden="1">
      <c r="A61" t="s">
        <v>130</v>
      </c>
      <c r="B61" s="111" t="str">
        <f>VLOOKUP(A61,'[1]ref'!$B$3:$C$94,2,FALSE)</f>
        <v>CSyl</v>
      </c>
      <c r="C61" s="37" t="s">
        <v>45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>
        <f t="shared" si="8"/>
        <v>0</v>
      </c>
      <c r="N61" s="224" t="str">
        <f t="shared" si="9"/>
        <v>Score</v>
      </c>
      <c r="O61" s="224"/>
      <c r="P61" s="224"/>
      <c r="Q61" s="224"/>
      <c r="R61" s="224"/>
      <c r="S61" s="224"/>
      <c r="T61" s="224"/>
      <c r="U61" s="37"/>
      <c r="V61" s="37"/>
      <c r="W61" s="37"/>
      <c r="X61" s="29">
        <f t="shared" si="10"/>
        <v>0</v>
      </c>
      <c r="Y61" s="73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74"/>
      <c r="C62" s="88" t="s">
        <v>44</v>
      </c>
      <c r="D62" s="83" t="str">
        <f>IF((D61-(D$7+D60))=-1,3,(IF((D61-(D$7+D60))=-2,4,(IF((D61-(D$7+D60))=-3,5,(IF((D61-(D$7+D60))=0,2,(IF((D61-(D$7+D60))=1,1,(IF((D61-(D$7+D60))=2,0,(IF((D61-(D$7+D60))=3," ","  ")))))))))))))</f>
        <v>  </v>
      </c>
      <c r="E62" s="83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83" t="str">
        <f t="shared" si="42"/>
        <v>  </v>
      </c>
      <c r="G62" s="83" t="str">
        <f t="shared" si="42"/>
        <v>  </v>
      </c>
      <c r="H62" s="83" t="str">
        <f t="shared" si="42"/>
        <v>  </v>
      </c>
      <c r="I62" s="83" t="str">
        <f t="shared" si="42"/>
        <v>  </v>
      </c>
      <c r="J62" s="83" t="str">
        <f t="shared" si="42"/>
        <v>  </v>
      </c>
      <c r="K62" s="83" t="str">
        <f t="shared" si="42"/>
        <v>  </v>
      </c>
      <c r="L62" s="83" t="str">
        <f t="shared" si="42"/>
        <v>  </v>
      </c>
      <c r="M62" s="83">
        <f t="shared" si="8"/>
        <v>0</v>
      </c>
      <c r="N62" s="88" t="str">
        <f t="shared" si="9"/>
        <v>Stableford </v>
      </c>
      <c r="O62" s="83" t="str">
        <f>IF((O61-(O$7+O60))=-1,3,(IF((O61-(O$7+O60))=-2,4,(IF((O61-(O$7+O60))=-3,5,(IF((O61-(O$7+O60))=0,2,(IF((O61-(O$7+O60))=1,1,(IF((O61-(O$7+O60))=2,0,(IF((O61-(O$7+O60))=3," ","  ")))))))))))))</f>
        <v>  </v>
      </c>
      <c r="P62" s="83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83">
        <f t="shared" si="43"/>
        <v>5</v>
      </c>
      <c r="R62" s="83" t="str">
        <f t="shared" si="43"/>
        <v>  </v>
      </c>
      <c r="S62" s="83">
        <f t="shared" si="43"/>
        <v>5</v>
      </c>
      <c r="T62" s="83" t="str">
        <f t="shared" si="43"/>
        <v>  </v>
      </c>
      <c r="U62" s="83" t="str">
        <f t="shared" si="43"/>
        <v>  </v>
      </c>
      <c r="V62" s="83" t="str">
        <f t="shared" si="43"/>
        <v>  </v>
      </c>
      <c r="W62" s="83" t="str">
        <f t="shared" si="43"/>
        <v>  </v>
      </c>
      <c r="X62" s="83">
        <f t="shared" si="10"/>
        <v>10</v>
      </c>
      <c r="Y62" s="84">
        <f t="shared" si="11"/>
        <v>10</v>
      </c>
      <c r="AA62" s="117"/>
    </row>
    <row r="63" spans="2:27" ht="15.75" hidden="1">
      <c r="B63" s="77"/>
      <c r="C63" s="79" t="s">
        <v>42</v>
      </c>
      <c r="D63" s="71">
        <v>0</v>
      </c>
      <c r="E63" s="71">
        <v>1</v>
      </c>
      <c r="F63" s="71">
        <v>1</v>
      </c>
      <c r="G63" s="71">
        <v>1</v>
      </c>
      <c r="H63" s="71">
        <v>1</v>
      </c>
      <c r="I63" s="71">
        <v>1</v>
      </c>
      <c r="J63" s="71">
        <v>1</v>
      </c>
      <c r="K63" s="71">
        <v>1</v>
      </c>
      <c r="L63" s="71">
        <v>1</v>
      </c>
      <c r="M63" s="71">
        <f t="shared" si="8"/>
        <v>8</v>
      </c>
      <c r="N63" s="79" t="str">
        <f t="shared" si="9"/>
        <v>Coups rendus 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1</v>
      </c>
      <c r="U63" s="71">
        <v>1</v>
      </c>
      <c r="V63" s="71">
        <v>1</v>
      </c>
      <c r="W63" s="71">
        <v>1</v>
      </c>
      <c r="X63" s="71">
        <f t="shared" si="10"/>
        <v>9</v>
      </c>
      <c r="Y63" s="72">
        <f t="shared" si="11"/>
        <v>17</v>
      </c>
      <c r="AA63" s="117"/>
    </row>
    <row r="64" spans="1:27" ht="15.75" hidden="1">
      <c r="A64" t="s">
        <v>131</v>
      </c>
      <c r="B64" s="111" t="str">
        <f>VLOOKUP(A64,'[1]ref'!$B$3:$C$84,2,FALSE)</f>
        <v>JPBra</v>
      </c>
      <c r="C64" s="37" t="s">
        <v>43</v>
      </c>
      <c r="D64" s="37"/>
      <c r="E64" s="37"/>
      <c r="F64" s="37"/>
      <c r="G64" s="37"/>
      <c r="H64" s="37"/>
      <c r="I64" s="37"/>
      <c r="J64" s="37"/>
      <c r="K64" s="37"/>
      <c r="L64" s="37"/>
      <c r="M64" s="29">
        <f t="shared" si="8"/>
        <v>0</v>
      </c>
      <c r="N64" s="29" t="str">
        <f t="shared" si="9"/>
        <v>Score </v>
      </c>
      <c r="O64" s="37"/>
      <c r="P64" s="37"/>
      <c r="Q64" s="37"/>
      <c r="R64" s="37"/>
      <c r="S64" s="37"/>
      <c r="T64" s="37"/>
      <c r="U64" s="37"/>
      <c r="V64" s="37"/>
      <c r="W64" s="37"/>
      <c r="X64" s="29">
        <f t="shared" si="10"/>
        <v>0</v>
      </c>
      <c r="Y64" s="73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78"/>
      <c r="C65" s="80" t="s">
        <v>44</v>
      </c>
      <c r="D65" s="75" t="str">
        <f>IF((D64-(D$7+D63))=-1,3,(IF((D64-(D$7+D63))=-2,4,(IF((D64-(D$7+D63))=-3,5,(IF((D64-(D$7+D63))=0,2,(IF((D64-(D$7+D63))=1,1,(IF((D64-(D$7+D63))=2,0,(IF((D64-(D$7+D63))=3," ","  ")))))))))))))</f>
        <v>  </v>
      </c>
      <c r="E65" s="75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75" t="str">
        <f t="shared" si="44"/>
        <v>  </v>
      </c>
      <c r="G65" s="75" t="str">
        <f t="shared" si="44"/>
        <v>  </v>
      </c>
      <c r="H65" s="75" t="str">
        <f t="shared" si="44"/>
        <v>  </v>
      </c>
      <c r="I65" s="75" t="str">
        <f t="shared" si="44"/>
        <v>  </v>
      </c>
      <c r="J65" s="75" t="str">
        <f t="shared" si="44"/>
        <v>  </v>
      </c>
      <c r="K65" s="75" t="str">
        <f t="shared" si="44"/>
        <v>  </v>
      </c>
      <c r="L65" s="75" t="str">
        <f t="shared" si="44"/>
        <v>  </v>
      </c>
      <c r="M65" s="75">
        <f t="shared" si="8"/>
        <v>0</v>
      </c>
      <c r="N65" s="80" t="str">
        <f t="shared" si="9"/>
        <v>Stableford </v>
      </c>
      <c r="O65" s="75" t="str">
        <f>IF((O64-(O$7+O63))=-1,3,(IF((O64-(O$7+O63))=-2,4,(IF((O64-(O$7+O63))=-3,5,(IF((O64-(O$7+O63))=0,2,(IF((O64-(O$7+O63))=1,1,(IF((O64-(O$7+O63))=2,0,(IF((O64-(O$7+O63))=3," ","  ")))))))))))))</f>
        <v>  </v>
      </c>
      <c r="P65" s="75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75" t="str">
        <f t="shared" si="45"/>
        <v>  </v>
      </c>
      <c r="R65" s="75" t="str">
        <f t="shared" si="45"/>
        <v>  </v>
      </c>
      <c r="S65" s="75" t="str">
        <f t="shared" si="45"/>
        <v>  </v>
      </c>
      <c r="T65" s="75" t="str">
        <f t="shared" si="45"/>
        <v>  </v>
      </c>
      <c r="U65" s="75" t="str">
        <f t="shared" si="45"/>
        <v>  </v>
      </c>
      <c r="V65" s="75" t="str">
        <f t="shared" si="45"/>
        <v>  </v>
      </c>
      <c r="W65" s="75" t="str">
        <f t="shared" si="45"/>
        <v>  </v>
      </c>
      <c r="X65" s="75">
        <f t="shared" si="10"/>
        <v>0</v>
      </c>
      <c r="Y65" s="76">
        <f t="shared" si="11"/>
        <v>0</v>
      </c>
      <c r="AA65" s="117"/>
    </row>
    <row r="66" spans="2:27" ht="16.5" customHeight="1" hidden="1">
      <c r="B66" s="70"/>
      <c r="C66" s="87" t="s">
        <v>42</v>
      </c>
      <c r="D66" s="81">
        <v>0</v>
      </c>
      <c r="E66" s="81">
        <v>1</v>
      </c>
      <c r="F66" s="81">
        <v>1</v>
      </c>
      <c r="G66" s="81">
        <v>1</v>
      </c>
      <c r="H66" s="81">
        <v>1</v>
      </c>
      <c r="I66" s="81">
        <v>1</v>
      </c>
      <c r="J66" s="81">
        <v>1</v>
      </c>
      <c r="K66" s="81">
        <v>1</v>
      </c>
      <c r="L66" s="81">
        <v>1</v>
      </c>
      <c r="M66" s="81">
        <f t="shared" si="8"/>
        <v>8</v>
      </c>
      <c r="N66" s="87" t="str">
        <f t="shared" si="9"/>
        <v>Coups rendus </v>
      </c>
      <c r="O66" s="81">
        <v>1</v>
      </c>
      <c r="P66" s="81">
        <v>1</v>
      </c>
      <c r="Q66" s="81">
        <v>1</v>
      </c>
      <c r="R66" s="81">
        <v>1</v>
      </c>
      <c r="S66" s="81">
        <v>1</v>
      </c>
      <c r="T66" s="81">
        <v>1</v>
      </c>
      <c r="U66" s="81">
        <v>1</v>
      </c>
      <c r="V66" s="81">
        <v>1</v>
      </c>
      <c r="W66" s="81">
        <v>1</v>
      </c>
      <c r="X66" s="81">
        <f t="shared" si="10"/>
        <v>9</v>
      </c>
      <c r="Y66" s="82">
        <f t="shared" si="11"/>
        <v>17</v>
      </c>
      <c r="AA66" s="117"/>
    </row>
    <row r="67" spans="1:27" ht="15.75" hidden="1">
      <c r="A67" t="s">
        <v>132</v>
      </c>
      <c r="B67" s="111" t="str">
        <f>VLOOKUP(A67,'[1]ref'!$B$3:$C$84,2,FALSE)</f>
        <v>PRoq</v>
      </c>
      <c r="C67" s="37" t="s">
        <v>45</v>
      </c>
      <c r="D67" s="37"/>
      <c r="E67" s="37"/>
      <c r="F67" s="37"/>
      <c r="G67" s="37"/>
      <c r="H67" s="37"/>
      <c r="I67" s="37"/>
      <c r="J67" s="37"/>
      <c r="K67" s="37"/>
      <c r="L67" s="37"/>
      <c r="M67" s="29">
        <f t="shared" si="8"/>
        <v>0</v>
      </c>
      <c r="N67" s="29" t="str">
        <f t="shared" si="9"/>
        <v>Score</v>
      </c>
      <c r="O67" s="37"/>
      <c r="P67" s="37"/>
      <c r="Q67" s="37"/>
      <c r="R67" s="37"/>
      <c r="S67" s="37"/>
      <c r="T67" s="37"/>
      <c r="U67" s="37"/>
      <c r="V67" s="37"/>
      <c r="W67" s="37"/>
      <c r="X67" s="29">
        <f t="shared" si="10"/>
        <v>0</v>
      </c>
      <c r="Y67" s="73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74"/>
      <c r="C68" s="88" t="s">
        <v>44</v>
      </c>
      <c r="D68" s="83" t="str">
        <f>IF((D67-(D$7+D66))=-1,3,(IF((D67-(D$7+D66))=-2,4,(IF((D67-(D$7+D66))=-3,5,(IF((D67-(D$7+D66))=0,2,(IF((D67-(D$7+D66))=1,1,(IF((D67-(D$7+D66))=2,0,(IF((D67-(D$7+D66))=3," ","  ")))))))))))))</f>
        <v>  </v>
      </c>
      <c r="E68" s="83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83" t="str">
        <f t="shared" si="46"/>
        <v>  </v>
      </c>
      <c r="G68" s="83" t="str">
        <f t="shared" si="46"/>
        <v>  </v>
      </c>
      <c r="H68" s="83" t="str">
        <f t="shared" si="46"/>
        <v>  </v>
      </c>
      <c r="I68" s="83" t="str">
        <f t="shared" si="46"/>
        <v>  </v>
      </c>
      <c r="J68" s="83" t="str">
        <f t="shared" si="46"/>
        <v>  </v>
      </c>
      <c r="K68" s="83" t="str">
        <f t="shared" si="46"/>
        <v>  </v>
      </c>
      <c r="L68" s="83" t="str">
        <f t="shared" si="46"/>
        <v>  </v>
      </c>
      <c r="M68" s="83">
        <f t="shared" si="8"/>
        <v>0</v>
      </c>
      <c r="N68" s="88" t="str">
        <f t="shared" si="9"/>
        <v>Stableford </v>
      </c>
      <c r="O68" s="83" t="str">
        <f>IF((O67-(O$7+O66))=-1,3,(IF((O67-(O$7+O66))=-2,4,(IF((O67-(O$7+O66))=-3,5,(IF((O67-(O$7+O66))=0,2,(IF((O67-(O$7+O66))=1,1,(IF((O67-(O$7+O66))=2,0,(IF((O67-(O$7+O66))=3," ","  ")))))))))))))</f>
        <v>  </v>
      </c>
      <c r="P68" s="83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83" t="str">
        <f t="shared" si="47"/>
        <v>  </v>
      </c>
      <c r="R68" s="83" t="str">
        <f t="shared" si="47"/>
        <v>  </v>
      </c>
      <c r="S68" s="83" t="str">
        <f t="shared" si="47"/>
        <v>  </v>
      </c>
      <c r="T68" s="83" t="str">
        <f t="shared" si="47"/>
        <v>  </v>
      </c>
      <c r="U68" s="83" t="str">
        <f t="shared" si="47"/>
        <v>  </v>
      </c>
      <c r="V68" s="83" t="str">
        <f t="shared" si="47"/>
        <v>  </v>
      </c>
      <c r="W68" s="83" t="str">
        <f t="shared" si="47"/>
        <v>  </v>
      </c>
      <c r="X68" s="83">
        <f t="shared" si="10"/>
        <v>0</v>
      </c>
      <c r="Y68" s="84">
        <f t="shared" si="11"/>
        <v>0</v>
      </c>
      <c r="AA68" s="117"/>
    </row>
    <row r="69" spans="2:27" ht="15.75" customHeight="1" hidden="1">
      <c r="B69" s="77"/>
      <c r="C69" s="79" t="s">
        <v>42</v>
      </c>
      <c r="D69" s="71">
        <v>1</v>
      </c>
      <c r="E69" s="71">
        <v>1</v>
      </c>
      <c r="F69" s="71">
        <v>2</v>
      </c>
      <c r="G69" s="71">
        <v>2</v>
      </c>
      <c r="H69" s="71">
        <v>2</v>
      </c>
      <c r="I69" s="71">
        <v>1</v>
      </c>
      <c r="J69" s="71">
        <v>1</v>
      </c>
      <c r="K69" s="71">
        <v>1</v>
      </c>
      <c r="L69" s="71">
        <v>1</v>
      </c>
      <c r="M69" s="71">
        <f t="shared" si="8"/>
        <v>12</v>
      </c>
      <c r="N69" s="79" t="str">
        <f t="shared" si="9"/>
        <v>Coups rendus </v>
      </c>
      <c r="O69" s="71">
        <v>2</v>
      </c>
      <c r="P69" s="71">
        <v>2</v>
      </c>
      <c r="Q69" s="71">
        <v>1</v>
      </c>
      <c r="R69" s="71">
        <v>1</v>
      </c>
      <c r="S69" s="71">
        <v>1</v>
      </c>
      <c r="T69" s="71">
        <v>2</v>
      </c>
      <c r="U69" s="71">
        <v>1</v>
      </c>
      <c r="V69" s="71">
        <v>1</v>
      </c>
      <c r="W69" s="71">
        <v>1</v>
      </c>
      <c r="X69" s="71">
        <f t="shared" si="10"/>
        <v>12</v>
      </c>
      <c r="Y69" s="72">
        <f t="shared" si="11"/>
        <v>24</v>
      </c>
      <c r="AA69" s="117"/>
    </row>
    <row r="70" spans="1:27" ht="15.75" hidden="1">
      <c r="A70" t="s">
        <v>139</v>
      </c>
      <c r="B70" s="111" t="str">
        <f>VLOOKUP(A70,'[1]ref'!$B$3:$C$84,2,FALSE)</f>
        <v>JRou</v>
      </c>
      <c r="C70" s="37" t="s">
        <v>43</v>
      </c>
      <c r="D70" s="37"/>
      <c r="E70" s="37"/>
      <c r="F70" s="37"/>
      <c r="G70" s="37"/>
      <c r="H70" s="37"/>
      <c r="I70" s="37"/>
      <c r="J70" s="37"/>
      <c r="K70" s="37"/>
      <c r="L70" s="37"/>
      <c r="M70" s="29">
        <f t="shared" si="8"/>
        <v>0</v>
      </c>
      <c r="N70" s="29" t="str">
        <f t="shared" si="9"/>
        <v>Score </v>
      </c>
      <c r="O70" s="37"/>
      <c r="P70" s="37"/>
      <c r="Q70" s="37"/>
      <c r="R70" s="37"/>
      <c r="S70" s="37"/>
      <c r="T70" s="37"/>
      <c r="U70" s="37"/>
      <c r="V70" s="37"/>
      <c r="W70" s="37"/>
      <c r="X70" s="29">
        <f t="shared" si="10"/>
        <v>0</v>
      </c>
      <c r="Y70" s="73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78"/>
      <c r="C71" s="80" t="s">
        <v>44</v>
      </c>
      <c r="D71" s="75" t="str">
        <f>IF((D70-(D$7+D69))=-1,3,(IF((D70-(D$7+D69))=-2,4,(IF((D70-(D$7+D69))=-3,5,(IF((D70-(D$7+D69))=0,2,(IF((D70-(D$7+D69))=1,1,(IF((D70-(D$7+D69))=2,0,(IF((D70-(D$7+D69))=3," ","  ")))))))))))))</f>
        <v>  </v>
      </c>
      <c r="E71" s="75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75" t="str">
        <f t="shared" si="48"/>
        <v>  </v>
      </c>
      <c r="G71" s="75" t="str">
        <f t="shared" si="48"/>
        <v>  </v>
      </c>
      <c r="H71" s="75" t="str">
        <f t="shared" si="48"/>
        <v>  </v>
      </c>
      <c r="I71" s="75" t="str">
        <f t="shared" si="48"/>
        <v>  </v>
      </c>
      <c r="J71" s="75" t="str">
        <f t="shared" si="48"/>
        <v>  </v>
      </c>
      <c r="K71" s="75" t="str">
        <f t="shared" si="48"/>
        <v>  </v>
      </c>
      <c r="L71" s="75" t="str">
        <f t="shared" si="48"/>
        <v>  </v>
      </c>
      <c r="M71" s="75">
        <f t="shared" si="8"/>
        <v>0</v>
      </c>
      <c r="N71" s="80" t="str">
        <f t="shared" si="9"/>
        <v>Stableford </v>
      </c>
      <c r="O71" s="75" t="str">
        <f>IF((O70-(O$7+O69))=-1,3,(IF((O70-(O$7+O69))=-2,4,(IF((O70-(O$7+O69))=-3,5,(IF((O70-(O$7+O69))=0,2,(IF((O70-(O$7+O69))=1,1,(IF((O70-(O$7+O69))=2,0,(IF((O70-(O$7+O69))=3," ","  ")))))))))))))</f>
        <v>  </v>
      </c>
      <c r="P71" s="75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75" t="str">
        <f t="shared" si="49"/>
        <v>  </v>
      </c>
      <c r="R71" s="75" t="str">
        <f t="shared" si="49"/>
        <v>  </v>
      </c>
      <c r="S71" s="75" t="str">
        <f t="shared" si="49"/>
        <v>  </v>
      </c>
      <c r="T71" s="75" t="str">
        <f t="shared" si="49"/>
        <v>  </v>
      </c>
      <c r="U71" s="75" t="str">
        <f t="shared" si="49"/>
        <v>  </v>
      </c>
      <c r="V71" s="75" t="str">
        <f t="shared" si="49"/>
        <v>  </v>
      </c>
      <c r="W71" s="75" t="str">
        <f t="shared" si="49"/>
        <v>  </v>
      </c>
      <c r="X71" s="75">
        <f t="shared" si="10"/>
        <v>0</v>
      </c>
      <c r="Y71" s="76">
        <f t="shared" si="11"/>
        <v>0</v>
      </c>
      <c r="AA71" s="117"/>
    </row>
    <row r="72" spans="2:27" ht="15.75" hidden="1">
      <c r="B72" s="70"/>
      <c r="C72" s="87" t="s">
        <v>42</v>
      </c>
      <c r="D72" s="81">
        <v>0</v>
      </c>
      <c r="E72" s="81">
        <v>1</v>
      </c>
      <c r="F72" s="81">
        <v>1</v>
      </c>
      <c r="G72" s="81">
        <v>1</v>
      </c>
      <c r="H72" s="81">
        <v>1</v>
      </c>
      <c r="I72" s="81">
        <v>1</v>
      </c>
      <c r="J72" s="81">
        <v>1</v>
      </c>
      <c r="K72" s="81">
        <v>1</v>
      </c>
      <c r="L72" s="81">
        <v>1</v>
      </c>
      <c r="M72" s="81">
        <f t="shared" si="8"/>
        <v>8</v>
      </c>
      <c r="N72" s="87" t="str">
        <f t="shared" si="9"/>
        <v>Coups rendus </v>
      </c>
      <c r="O72" s="81">
        <v>1</v>
      </c>
      <c r="P72" s="81">
        <v>1</v>
      </c>
      <c r="Q72" s="81">
        <v>1</v>
      </c>
      <c r="R72" s="81">
        <v>1</v>
      </c>
      <c r="S72" s="81">
        <v>1</v>
      </c>
      <c r="T72" s="81">
        <v>1</v>
      </c>
      <c r="U72" s="81">
        <v>1</v>
      </c>
      <c r="V72" s="81">
        <v>1</v>
      </c>
      <c r="W72" s="81">
        <v>1</v>
      </c>
      <c r="X72" s="81">
        <f t="shared" si="10"/>
        <v>9</v>
      </c>
      <c r="Y72" s="82">
        <f t="shared" si="11"/>
        <v>17</v>
      </c>
      <c r="AA72" s="117"/>
    </row>
    <row r="73" spans="1:27" ht="15.75" hidden="1">
      <c r="A73" t="s">
        <v>200</v>
      </c>
      <c r="B73" s="111" t="str">
        <f>VLOOKUP(A73,'[1]ref'!$B$3:$C$84,2,FALSE)</f>
        <v>JlDel</v>
      </c>
      <c r="C73" s="37" t="s">
        <v>45</v>
      </c>
      <c r="D73" s="37"/>
      <c r="E73" s="37"/>
      <c r="F73" s="37"/>
      <c r="G73" s="37"/>
      <c r="H73" s="37"/>
      <c r="I73" s="37"/>
      <c r="J73" s="37"/>
      <c r="K73" s="37"/>
      <c r="L73" s="37"/>
      <c r="M73" s="29">
        <f t="shared" si="8"/>
        <v>0</v>
      </c>
      <c r="N73" s="29" t="str">
        <f t="shared" si="9"/>
        <v>Score</v>
      </c>
      <c r="O73" s="37"/>
      <c r="P73" s="37"/>
      <c r="Q73" s="37"/>
      <c r="R73" s="37"/>
      <c r="S73" s="37"/>
      <c r="T73" s="37"/>
      <c r="U73" s="37"/>
      <c r="V73" s="37"/>
      <c r="W73" s="37"/>
      <c r="X73" s="29">
        <f t="shared" si="10"/>
        <v>0</v>
      </c>
      <c r="Y73" s="73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74"/>
      <c r="C74" s="88" t="s">
        <v>44</v>
      </c>
      <c r="D74" s="83" t="str">
        <f>IF((D73-(D$7+D72))=-1,3,(IF((D73-(D$7+D72))=-2,4,(IF((D73-(D$7+D72))=-3,5,(IF((D73-(D$7+D72))=0,2,(IF((D73-(D$7+D72))=1,1,(IF((D73-(D$7+D72))=2,0,(IF((D73-(D$7+D72))=3," ","  ")))))))))))))</f>
        <v>  </v>
      </c>
      <c r="E74" s="83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83" t="str">
        <f t="shared" si="50"/>
        <v>  </v>
      </c>
      <c r="G74" s="83" t="str">
        <f t="shared" si="50"/>
        <v>  </v>
      </c>
      <c r="H74" s="83" t="str">
        <f t="shared" si="50"/>
        <v>  </v>
      </c>
      <c r="I74" s="83" t="str">
        <f t="shared" si="50"/>
        <v>  </v>
      </c>
      <c r="J74" s="83" t="str">
        <f t="shared" si="50"/>
        <v>  </v>
      </c>
      <c r="K74" s="83" t="str">
        <f t="shared" si="50"/>
        <v>  </v>
      </c>
      <c r="L74" s="83" t="str">
        <f t="shared" si="50"/>
        <v>  </v>
      </c>
      <c r="M74" s="83">
        <f t="shared" si="8"/>
        <v>0</v>
      </c>
      <c r="N74" s="88" t="str">
        <f t="shared" si="9"/>
        <v>Stableford </v>
      </c>
      <c r="O74" s="83" t="str">
        <f>IF((O73-(O$7+O72))=-1,3,(IF((O73-(O$7+O72))=-2,4,(IF((O73-(O$7+O72))=-3,5,(IF((O73-(O$7+O72))=0,2,(IF((O73-(O$7+O72))=1,1,(IF((O73-(O$7+O72))=2,0,(IF((O73-(O$7+O72))=3," ","  ")))))))))))))</f>
        <v>  </v>
      </c>
      <c r="P74" s="83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83" t="str">
        <f t="shared" si="51"/>
        <v>  </v>
      </c>
      <c r="R74" s="83" t="str">
        <f t="shared" si="51"/>
        <v>  </v>
      </c>
      <c r="S74" s="83" t="str">
        <f t="shared" si="51"/>
        <v>  </v>
      </c>
      <c r="T74" s="83" t="str">
        <f t="shared" si="51"/>
        <v>  </v>
      </c>
      <c r="U74" s="83" t="str">
        <f t="shared" si="51"/>
        <v>  </v>
      </c>
      <c r="V74" s="83" t="str">
        <f t="shared" si="51"/>
        <v>  </v>
      </c>
      <c r="W74" s="83" t="str">
        <f t="shared" si="51"/>
        <v>  </v>
      </c>
      <c r="X74" s="83">
        <f t="shared" si="10"/>
        <v>0</v>
      </c>
      <c r="Y74" s="84">
        <f t="shared" si="11"/>
        <v>0</v>
      </c>
      <c r="AA74" s="117"/>
    </row>
    <row r="75" spans="2:27" ht="15.75" hidden="1">
      <c r="B75" s="77"/>
      <c r="C75" s="79" t="s">
        <v>42</v>
      </c>
      <c r="D75" s="71">
        <v>1</v>
      </c>
      <c r="E75" s="71">
        <v>1</v>
      </c>
      <c r="F75" s="71">
        <v>2</v>
      </c>
      <c r="G75" s="71">
        <v>2</v>
      </c>
      <c r="H75" s="71">
        <v>2</v>
      </c>
      <c r="I75" s="71">
        <v>2</v>
      </c>
      <c r="J75" s="71">
        <v>1</v>
      </c>
      <c r="K75" s="71">
        <v>1</v>
      </c>
      <c r="L75" s="71">
        <v>2</v>
      </c>
      <c r="M75" s="71">
        <f t="shared" si="8"/>
        <v>14</v>
      </c>
      <c r="N75" s="79" t="str">
        <f t="shared" si="9"/>
        <v>Coups rendus </v>
      </c>
      <c r="O75" s="71">
        <v>2</v>
      </c>
      <c r="P75" s="71">
        <v>2</v>
      </c>
      <c r="Q75" s="71">
        <v>1</v>
      </c>
      <c r="R75" s="71">
        <v>1</v>
      </c>
      <c r="S75" s="71">
        <v>1</v>
      </c>
      <c r="T75" s="71">
        <v>2</v>
      </c>
      <c r="U75" s="71">
        <v>1</v>
      </c>
      <c r="V75" s="71">
        <v>2</v>
      </c>
      <c r="W75" s="71">
        <v>2</v>
      </c>
      <c r="X75" s="71">
        <f t="shared" si="10"/>
        <v>14</v>
      </c>
      <c r="Y75" s="72">
        <f t="shared" si="11"/>
        <v>28</v>
      </c>
      <c r="AA75" s="117"/>
    </row>
    <row r="76" spans="1:27" ht="16.5" customHeight="1" hidden="1">
      <c r="A76" t="s">
        <v>141</v>
      </c>
      <c r="B76" s="111" t="str">
        <f>VLOOKUP(A76,'[1]ref'!$B$3:$C$84,2,FALSE)</f>
        <v>AlPel</v>
      </c>
      <c r="C76" s="37" t="s">
        <v>43</v>
      </c>
      <c r="D76" s="37"/>
      <c r="E76" s="37"/>
      <c r="F76" s="37"/>
      <c r="G76" s="37"/>
      <c r="H76" s="37"/>
      <c r="I76" s="37"/>
      <c r="J76" s="37"/>
      <c r="K76" s="37"/>
      <c r="L76" s="37"/>
      <c r="M76" s="29">
        <f>SUM(D76:L76)</f>
        <v>0</v>
      </c>
      <c r="N76" s="29" t="str">
        <f>C76</f>
        <v>Score </v>
      </c>
      <c r="O76" s="37"/>
      <c r="P76" s="37"/>
      <c r="Q76" s="37"/>
      <c r="R76" s="37"/>
      <c r="S76" s="37"/>
      <c r="T76" s="37"/>
      <c r="U76" s="37"/>
      <c r="V76" s="37"/>
      <c r="W76" s="37"/>
      <c r="X76" s="29">
        <f>SUM(O76:W76)</f>
        <v>0</v>
      </c>
      <c r="Y76" s="73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78"/>
      <c r="C77" s="80" t="s">
        <v>44</v>
      </c>
      <c r="D77" s="75" t="str">
        <f>IF((D76-(D$7+D75))=-1,3,(IF((D76-(D$7+D75))=-2,4,(IF((D76-(D$7+D75))=-3,5,(IF((D76-(D$7+D75))=0,2,(IF((D76-(D$7+D75))=1,1,(IF((D76-(D$7+D75))=2,0,(IF((D76-(D$7+D75))=3," ","  ")))))))))))))</f>
        <v>  </v>
      </c>
      <c r="E77" s="75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75" t="str">
        <f t="shared" si="52"/>
        <v>  </v>
      </c>
      <c r="G77" s="75" t="str">
        <f t="shared" si="52"/>
        <v>  </v>
      </c>
      <c r="H77" s="75" t="str">
        <f t="shared" si="52"/>
        <v>  </v>
      </c>
      <c r="I77" s="75" t="str">
        <f t="shared" si="52"/>
        <v>  </v>
      </c>
      <c r="J77" s="75" t="str">
        <f t="shared" si="52"/>
        <v>  </v>
      </c>
      <c r="K77" s="75" t="str">
        <f t="shared" si="52"/>
        <v>  </v>
      </c>
      <c r="L77" s="75" t="str">
        <f t="shared" si="52"/>
        <v>  </v>
      </c>
      <c r="M77" s="75">
        <f>SUM(D77:L77)</f>
        <v>0</v>
      </c>
      <c r="N77" s="80" t="str">
        <f>C77</f>
        <v>Stableford </v>
      </c>
      <c r="O77" s="75" t="str">
        <f>IF((O76-(O$7+O75))=-1,3,(IF((O76-(O$7+O75))=-2,4,(IF((O76-(O$7+O75))=-3,5,(IF((O76-(O$7+O75))=0,2,(IF((O76-(O$7+O75))=1,1,(IF((O76-(O$7+O75))=2,0,(IF((O76-(O$7+O75))=3," ","  ")))))))))))))</f>
        <v>  </v>
      </c>
      <c r="P77" s="75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75" t="str">
        <f t="shared" si="53"/>
        <v>  </v>
      </c>
      <c r="R77" s="75" t="str">
        <f t="shared" si="53"/>
        <v>  </v>
      </c>
      <c r="S77" s="75" t="str">
        <f t="shared" si="53"/>
        <v>  </v>
      </c>
      <c r="T77" s="75" t="str">
        <f t="shared" si="53"/>
        <v>  </v>
      </c>
      <c r="U77" s="75" t="str">
        <f t="shared" si="53"/>
        <v>  </v>
      </c>
      <c r="V77" s="75" t="str">
        <f t="shared" si="53"/>
        <v>  </v>
      </c>
      <c r="W77" s="75" t="str">
        <f t="shared" si="53"/>
        <v>  </v>
      </c>
      <c r="X77" s="75">
        <f>SUM(O77:W77)</f>
        <v>0</v>
      </c>
      <c r="Y77" s="76">
        <f t="shared" si="11"/>
        <v>0</v>
      </c>
      <c r="AA77" s="117"/>
    </row>
    <row r="78" spans="2:27" ht="15.75" hidden="1">
      <c r="B78" s="70"/>
      <c r="C78" s="87" t="s">
        <v>42</v>
      </c>
      <c r="D78" s="81">
        <v>1</v>
      </c>
      <c r="E78" s="81">
        <v>2</v>
      </c>
      <c r="F78" s="81">
        <v>2</v>
      </c>
      <c r="G78" s="81">
        <v>2</v>
      </c>
      <c r="H78" s="81">
        <v>2</v>
      </c>
      <c r="I78" s="81">
        <v>2</v>
      </c>
      <c r="J78" s="81">
        <v>1</v>
      </c>
      <c r="K78" s="81">
        <v>2</v>
      </c>
      <c r="L78" s="81">
        <v>2</v>
      </c>
      <c r="M78" s="81">
        <f t="shared" si="8"/>
        <v>16</v>
      </c>
      <c r="N78" s="87" t="str">
        <f t="shared" si="9"/>
        <v>Coups rendus </v>
      </c>
      <c r="O78" s="81">
        <v>2</v>
      </c>
      <c r="P78" s="81">
        <v>2</v>
      </c>
      <c r="Q78" s="81">
        <v>2</v>
      </c>
      <c r="R78" s="81">
        <v>2</v>
      </c>
      <c r="S78" s="81">
        <v>2</v>
      </c>
      <c r="T78" s="81">
        <v>2</v>
      </c>
      <c r="U78" s="81">
        <v>1</v>
      </c>
      <c r="V78" s="81">
        <v>2</v>
      </c>
      <c r="W78" s="81">
        <v>2</v>
      </c>
      <c r="X78" s="81">
        <f t="shared" si="10"/>
        <v>17</v>
      </c>
      <c r="Y78" s="82">
        <f t="shared" si="11"/>
        <v>33</v>
      </c>
      <c r="AA78" s="117"/>
    </row>
    <row r="79" spans="1:27" ht="15.75" hidden="1">
      <c r="A79" t="s">
        <v>142</v>
      </c>
      <c r="B79" s="111" t="str">
        <f>VLOOKUP(A79,'[1]ref'!$B$3:$C$84,2,FALSE)</f>
        <v>JBLef</v>
      </c>
      <c r="C79" s="37" t="s">
        <v>45</v>
      </c>
      <c r="D79" s="37"/>
      <c r="E79" s="37"/>
      <c r="F79" s="37"/>
      <c r="G79" s="37"/>
      <c r="H79" s="37"/>
      <c r="I79" s="37"/>
      <c r="J79" s="37"/>
      <c r="K79" s="37"/>
      <c r="L79" s="37"/>
      <c r="M79" s="29">
        <f aca="true" t="shared" si="54" ref="M79:M90">SUM(D79:L79)</f>
        <v>0</v>
      </c>
      <c r="N79" s="29" t="str">
        <f aca="true" t="shared" si="55" ref="N79:N90">C79</f>
        <v>Score</v>
      </c>
      <c r="O79" s="37"/>
      <c r="P79" s="37"/>
      <c r="Q79" s="37"/>
      <c r="R79" s="37"/>
      <c r="S79" s="37"/>
      <c r="T79" s="37"/>
      <c r="U79" s="37"/>
      <c r="V79" s="37"/>
      <c r="W79" s="37"/>
      <c r="X79" s="29">
        <f aca="true" t="shared" si="56" ref="X79:X90">SUM(O79:W79)</f>
        <v>0</v>
      </c>
      <c r="Y79" s="73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74"/>
      <c r="C80" s="88" t="s">
        <v>44</v>
      </c>
      <c r="D80" s="83" t="str">
        <f>IF((D79-(D$7+D78))=-1,3,(IF((D79-(D$7+D78))=-2,4,(IF((D79-(D$7+D78))=-3,5,(IF((D79-(D$7+D78))=0,2,(IF((D79-(D$7+D78))=1,1,(IF((D79-(D$7+D78))=2,0,(IF((D79-(D$7+D78))=3," ","  ")))))))))))))</f>
        <v>  </v>
      </c>
      <c r="E80" s="83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83" t="str">
        <f t="shared" si="58"/>
        <v>  </v>
      </c>
      <c r="G80" s="83" t="str">
        <f t="shared" si="58"/>
        <v>  </v>
      </c>
      <c r="H80" s="83" t="str">
        <f t="shared" si="58"/>
        <v>  </v>
      </c>
      <c r="I80" s="83" t="str">
        <f t="shared" si="58"/>
        <v>  </v>
      </c>
      <c r="J80" s="83" t="str">
        <f t="shared" si="58"/>
        <v>  </v>
      </c>
      <c r="K80" s="83" t="str">
        <f t="shared" si="58"/>
        <v>  </v>
      </c>
      <c r="L80" s="83" t="str">
        <f t="shared" si="58"/>
        <v>  </v>
      </c>
      <c r="M80" s="83">
        <f t="shared" si="54"/>
        <v>0</v>
      </c>
      <c r="N80" s="88" t="str">
        <f t="shared" si="55"/>
        <v>Stableford </v>
      </c>
      <c r="O80" s="83" t="str">
        <f>IF((O79-(O$7+O78))=-1,3,(IF((O79-(O$7+O78))=-2,4,(IF((O79-(O$7+O78))=-3,5,(IF((O79-(O$7+O78))=0,2,(IF((O79-(O$7+O78))=1,1,(IF((O79-(O$7+O78))=2,0,(IF((O79-(O$7+O78))=3," ","  ")))))))))))))</f>
        <v>  </v>
      </c>
      <c r="P80" s="83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83" t="str">
        <f t="shared" si="59"/>
        <v>  </v>
      </c>
      <c r="R80" s="83" t="str">
        <f t="shared" si="59"/>
        <v>  </v>
      </c>
      <c r="S80" s="83" t="str">
        <f t="shared" si="59"/>
        <v>  </v>
      </c>
      <c r="T80" s="83" t="str">
        <f t="shared" si="59"/>
        <v>  </v>
      </c>
      <c r="U80" s="83" t="str">
        <f t="shared" si="59"/>
        <v>  </v>
      </c>
      <c r="V80" s="83" t="str">
        <f t="shared" si="59"/>
        <v>  </v>
      </c>
      <c r="W80" s="83" t="str">
        <f t="shared" si="59"/>
        <v>  </v>
      </c>
      <c r="X80" s="83">
        <f t="shared" si="56"/>
        <v>0</v>
      </c>
      <c r="Y80" s="84">
        <f t="shared" si="57"/>
        <v>0</v>
      </c>
      <c r="AA80" s="117"/>
    </row>
    <row r="81" spans="2:27" ht="15.75" hidden="1">
      <c r="B81" s="77"/>
      <c r="C81" s="79" t="s">
        <v>42</v>
      </c>
      <c r="D81" s="71">
        <v>1</v>
      </c>
      <c r="E81" s="71">
        <v>1</v>
      </c>
      <c r="F81" s="71">
        <v>2</v>
      </c>
      <c r="G81" s="71">
        <v>2</v>
      </c>
      <c r="H81" s="71">
        <v>2</v>
      </c>
      <c r="I81" s="71">
        <v>2</v>
      </c>
      <c r="J81" s="71">
        <v>1</v>
      </c>
      <c r="K81" s="71">
        <v>1</v>
      </c>
      <c r="L81" s="71">
        <v>1</v>
      </c>
      <c r="M81" s="71">
        <f t="shared" si="54"/>
        <v>13</v>
      </c>
      <c r="N81" s="79" t="str">
        <f t="shared" si="55"/>
        <v>Coups rendus </v>
      </c>
      <c r="O81" s="71">
        <v>2</v>
      </c>
      <c r="P81" s="71">
        <v>2</v>
      </c>
      <c r="Q81" s="71">
        <v>1</v>
      </c>
      <c r="R81" s="71">
        <v>1</v>
      </c>
      <c r="S81" s="71">
        <v>1</v>
      </c>
      <c r="T81" s="71">
        <v>2</v>
      </c>
      <c r="U81" s="71">
        <v>1</v>
      </c>
      <c r="V81" s="71">
        <v>2</v>
      </c>
      <c r="W81" s="71">
        <v>2</v>
      </c>
      <c r="X81" s="71">
        <f t="shared" si="56"/>
        <v>14</v>
      </c>
      <c r="Y81" s="72">
        <f t="shared" si="57"/>
        <v>27</v>
      </c>
      <c r="AA81" s="117"/>
    </row>
    <row r="82" spans="1:27" ht="15.75" hidden="1">
      <c r="A82" t="s">
        <v>143</v>
      </c>
      <c r="B82" s="111" t="str">
        <f>VLOOKUP(A82,'[1]ref'!$B$3:$C$84,2,FALSE)</f>
        <v>CRoub</v>
      </c>
      <c r="C82" s="37" t="s">
        <v>43</v>
      </c>
      <c r="D82" s="37"/>
      <c r="E82" s="37"/>
      <c r="F82" s="37"/>
      <c r="G82" s="37"/>
      <c r="H82" s="37"/>
      <c r="I82" s="37"/>
      <c r="J82" s="37"/>
      <c r="K82" s="37"/>
      <c r="L82" s="37"/>
      <c r="M82" s="29">
        <f t="shared" si="54"/>
        <v>0</v>
      </c>
      <c r="N82" s="29" t="str">
        <f t="shared" si="55"/>
        <v>Score </v>
      </c>
      <c r="O82" s="37"/>
      <c r="P82" s="37"/>
      <c r="Q82" s="37"/>
      <c r="R82" s="37"/>
      <c r="S82" s="37"/>
      <c r="T82" s="37"/>
      <c r="U82" s="37"/>
      <c r="V82" s="37"/>
      <c r="W82" s="37"/>
      <c r="X82" s="29">
        <f t="shared" si="56"/>
        <v>0</v>
      </c>
      <c r="Y82" s="73">
        <f t="shared" si="57"/>
        <v>0</v>
      </c>
      <c r="Z82">
        <f>Y82-$Y$7</f>
        <v>-72</v>
      </c>
      <c r="AA82">
        <f>Y82-$Y$7</f>
        <v>-72</v>
      </c>
    </row>
    <row r="83" spans="2:27" ht="16.5" hidden="1" thickBot="1">
      <c r="B83" s="78"/>
      <c r="C83" s="80" t="s">
        <v>44</v>
      </c>
      <c r="D83" s="75" t="str">
        <f>IF((D82-(D$7+D81))=-1,3,(IF((D82-(D$7+D81))=-2,4,(IF((D82-(D$7+D81))=-3,5,(IF((D82-(D$7+D81))=0,2,(IF((D82-(D$7+D81))=1,1,(IF((D82-(D$7+D81))=2,0,(IF((D82-(D$7+D81))=3," ","  ")))))))))))))</f>
        <v>  </v>
      </c>
      <c r="E83" s="75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75" t="str">
        <f t="shared" si="60"/>
        <v>  </v>
      </c>
      <c r="G83" s="75" t="str">
        <f t="shared" si="60"/>
        <v>  </v>
      </c>
      <c r="H83" s="75" t="str">
        <f t="shared" si="60"/>
        <v>  </v>
      </c>
      <c r="I83" s="75" t="str">
        <f t="shared" si="60"/>
        <v>  </v>
      </c>
      <c r="J83" s="75" t="str">
        <f t="shared" si="60"/>
        <v>  </v>
      </c>
      <c r="K83" s="75" t="str">
        <f t="shared" si="60"/>
        <v>  </v>
      </c>
      <c r="L83" s="75" t="str">
        <f t="shared" si="60"/>
        <v>  </v>
      </c>
      <c r="M83" s="75">
        <f t="shared" si="54"/>
        <v>0</v>
      </c>
      <c r="N83" s="80" t="str">
        <f t="shared" si="55"/>
        <v>Stableford </v>
      </c>
      <c r="O83" s="75" t="str">
        <f>IF((O82-(O$7+O81))=-1,3,(IF((O82-(O$7+O81))=-2,4,(IF((O82-(O$7+O81))=-3,5,(IF((O82-(O$7+O81))=0,2,(IF((O82-(O$7+O81))=1,1,(IF((O82-(O$7+O81))=2,0,(IF((O82-(O$7+O81))=3," ","  ")))))))))))))</f>
        <v>  </v>
      </c>
      <c r="P83" s="75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75" t="str">
        <f t="shared" si="61"/>
        <v>  </v>
      </c>
      <c r="R83" s="75" t="str">
        <f t="shared" si="61"/>
        <v>  </v>
      </c>
      <c r="S83" s="75" t="str">
        <f t="shared" si="61"/>
        <v>  </v>
      </c>
      <c r="T83" s="75" t="str">
        <f t="shared" si="61"/>
        <v>  </v>
      </c>
      <c r="U83" s="75" t="str">
        <f t="shared" si="61"/>
        <v>  </v>
      </c>
      <c r="V83" s="75" t="str">
        <f t="shared" si="61"/>
        <v>  </v>
      </c>
      <c r="W83" s="75" t="str">
        <f t="shared" si="61"/>
        <v>  </v>
      </c>
      <c r="X83" s="75">
        <f t="shared" si="56"/>
        <v>0</v>
      </c>
      <c r="Y83" s="76">
        <f t="shared" si="57"/>
        <v>0</v>
      </c>
      <c r="AA83" s="117"/>
    </row>
    <row r="84" spans="2:27" ht="15.75" hidden="1">
      <c r="B84" s="77"/>
      <c r="C84" s="87" t="s">
        <v>42</v>
      </c>
      <c r="D84" s="81">
        <v>0</v>
      </c>
      <c r="E84" s="81">
        <v>1</v>
      </c>
      <c r="F84" s="81">
        <v>1</v>
      </c>
      <c r="G84" s="81">
        <v>1</v>
      </c>
      <c r="H84" s="81">
        <v>1</v>
      </c>
      <c r="I84" s="81">
        <v>1</v>
      </c>
      <c r="J84" s="81">
        <v>1</v>
      </c>
      <c r="K84" s="81">
        <v>1</v>
      </c>
      <c r="L84" s="81">
        <v>1</v>
      </c>
      <c r="M84" s="81">
        <f t="shared" si="54"/>
        <v>8</v>
      </c>
      <c r="N84" s="87" t="str">
        <f t="shared" si="55"/>
        <v>Coups rendus </v>
      </c>
      <c r="O84" s="81">
        <v>1</v>
      </c>
      <c r="P84" s="81">
        <v>1</v>
      </c>
      <c r="Q84" s="81">
        <v>1</v>
      </c>
      <c r="R84" s="81">
        <v>1</v>
      </c>
      <c r="S84" s="81">
        <v>1</v>
      </c>
      <c r="T84" s="81">
        <v>1</v>
      </c>
      <c r="U84" s="81">
        <v>0</v>
      </c>
      <c r="V84" s="81">
        <v>1</v>
      </c>
      <c r="W84" s="81">
        <v>1</v>
      </c>
      <c r="X84" s="81">
        <f t="shared" si="56"/>
        <v>8</v>
      </c>
      <c r="Y84" s="82">
        <f t="shared" si="57"/>
        <v>16</v>
      </c>
      <c r="AA84" s="117"/>
    </row>
    <row r="85" spans="1:27" ht="15.75" hidden="1">
      <c r="A85" t="s">
        <v>144</v>
      </c>
      <c r="B85" s="111" t="str">
        <f>VLOOKUP(A85,'[1]ref'!$B$3:$C$84,2,FALSE)</f>
        <v>GPic</v>
      </c>
      <c r="C85" s="37" t="s">
        <v>45</v>
      </c>
      <c r="D85" s="37"/>
      <c r="E85" s="37"/>
      <c r="F85" s="37"/>
      <c r="G85" s="37"/>
      <c r="H85" s="37"/>
      <c r="I85" s="37"/>
      <c r="J85" s="37"/>
      <c r="K85" s="37"/>
      <c r="L85" s="37"/>
      <c r="M85" s="29">
        <f t="shared" si="54"/>
        <v>0</v>
      </c>
      <c r="N85" s="29" t="str">
        <f t="shared" si="55"/>
        <v>Score</v>
      </c>
      <c r="O85" s="37"/>
      <c r="P85" s="37"/>
      <c r="Q85" s="37"/>
      <c r="R85" s="37"/>
      <c r="S85" s="37"/>
      <c r="T85" s="37"/>
      <c r="U85" s="37"/>
      <c r="V85" s="37"/>
      <c r="W85" s="37"/>
      <c r="X85" s="29">
        <f t="shared" si="56"/>
        <v>0</v>
      </c>
      <c r="Y85" s="73">
        <f t="shared" si="57"/>
        <v>0</v>
      </c>
      <c r="Z85">
        <f>Y85-$Y$7</f>
        <v>-72</v>
      </c>
      <c r="AA85">
        <f>Y85-$Y$7</f>
        <v>-72</v>
      </c>
    </row>
    <row r="86" spans="2:27" ht="16.5" hidden="1" thickBot="1">
      <c r="B86" s="78"/>
      <c r="C86" s="88" t="s">
        <v>44</v>
      </c>
      <c r="D86" s="83" t="str">
        <f>IF((D85-(D$7+D84))=-1,3,(IF((D85-(D$7+D84))=-2,4,(IF((D85-(D$7+D84))=-3,5,(IF((D85-(D$7+D84))=0,2,(IF((D85-(D$7+D84))=1,1,(IF((D85-(D$7+D84))=2,0,(IF((D85-(D$7+D84))=3," ","  ")))))))))))))</f>
        <v>  </v>
      </c>
      <c r="E86" s="83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83" t="str">
        <f t="shared" si="62"/>
        <v>  </v>
      </c>
      <c r="G86" s="83" t="str">
        <f t="shared" si="62"/>
        <v>  </v>
      </c>
      <c r="H86" s="83" t="str">
        <f t="shared" si="62"/>
        <v>  </v>
      </c>
      <c r="I86" s="83" t="str">
        <f t="shared" si="62"/>
        <v>  </v>
      </c>
      <c r="J86" s="83" t="str">
        <f t="shared" si="62"/>
        <v>  </v>
      </c>
      <c r="K86" s="83" t="str">
        <f t="shared" si="62"/>
        <v>  </v>
      </c>
      <c r="L86" s="83" t="str">
        <f t="shared" si="62"/>
        <v>  </v>
      </c>
      <c r="M86" s="83">
        <f t="shared" si="54"/>
        <v>0</v>
      </c>
      <c r="N86" s="88" t="str">
        <f t="shared" si="55"/>
        <v>Stableford </v>
      </c>
      <c r="O86" s="83" t="str">
        <f>IF((O85-(O$7+O84))=-1,3,(IF((O85-(O$7+O84))=-2,4,(IF((O85-(O$7+O84))=-3,5,(IF((O85-(O$7+O84))=0,2,(IF((O85-(O$7+O84))=1,1,(IF((O85-(O$7+O84))=2,0,(IF((O85-(O$7+O84))=3," ","  ")))))))))))))</f>
        <v>  </v>
      </c>
      <c r="P86" s="83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83" t="str">
        <f t="shared" si="63"/>
        <v>  </v>
      </c>
      <c r="R86" s="83" t="str">
        <f t="shared" si="63"/>
        <v>  </v>
      </c>
      <c r="S86" s="83" t="str">
        <f t="shared" si="63"/>
        <v>  </v>
      </c>
      <c r="T86" s="83" t="str">
        <f t="shared" si="63"/>
        <v>  </v>
      </c>
      <c r="U86" s="83" t="str">
        <f t="shared" si="63"/>
        <v>  </v>
      </c>
      <c r="V86" s="83" t="str">
        <f t="shared" si="63"/>
        <v>  </v>
      </c>
      <c r="W86" s="83" t="str">
        <f t="shared" si="63"/>
        <v>  </v>
      </c>
      <c r="X86" s="83">
        <f t="shared" si="56"/>
        <v>0</v>
      </c>
      <c r="Y86" s="84">
        <f t="shared" si="57"/>
        <v>0</v>
      </c>
      <c r="AA86" s="117"/>
    </row>
    <row r="87" spans="2:27" ht="15.75">
      <c r="B87" s="70"/>
      <c r="C87" s="79" t="s">
        <v>42</v>
      </c>
      <c r="D87" s="71">
        <v>1</v>
      </c>
      <c r="E87" s="71">
        <v>1</v>
      </c>
      <c r="F87" s="71">
        <v>1</v>
      </c>
      <c r="G87" s="71">
        <v>1</v>
      </c>
      <c r="H87" s="71">
        <v>2</v>
      </c>
      <c r="I87" s="71">
        <v>1</v>
      </c>
      <c r="J87" s="71">
        <v>1</v>
      </c>
      <c r="K87" s="71">
        <v>1</v>
      </c>
      <c r="L87" s="71">
        <v>1</v>
      </c>
      <c r="M87" s="71">
        <f t="shared" si="54"/>
        <v>10</v>
      </c>
      <c r="N87" s="79" t="str">
        <f t="shared" si="55"/>
        <v>Coups rendus </v>
      </c>
      <c r="O87" s="71">
        <v>1</v>
      </c>
      <c r="P87" s="71">
        <v>1</v>
      </c>
      <c r="Q87" s="71">
        <v>1</v>
      </c>
      <c r="R87" s="71">
        <v>1</v>
      </c>
      <c r="S87" s="71">
        <v>1</v>
      </c>
      <c r="T87" s="71">
        <v>2</v>
      </c>
      <c r="U87" s="71">
        <v>1</v>
      </c>
      <c r="V87" s="71">
        <v>1</v>
      </c>
      <c r="W87" s="71">
        <v>1</v>
      </c>
      <c r="X87" s="71">
        <f t="shared" si="56"/>
        <v>10</v>
      </c>
      <c r="Y87" s="72">
        <f t="shared" si="57"/>
        <v>20</v>
      </c>
      <c r="AA87" s="117"/>
    </row>
    <row r="88" spans="1:27" ht="15.75">
      <c r="A88" t="s">
        <v>145</v>
      </c>
      <c r="B88" s="111" t="str">
        <f>VLOOKUP(A88,'[1]ref'!$B$3:$C$84,2,FALSE)</f>
        <v>BCue</v>
      </c>
      <c r="C88" s="37" t="s">
        <v>43</v>
      </c>
      <c r="D88" s="37">
        <v>7</v>
      </c>
      <c r="E88" s="37">
        <v>5</v>
      </c>
      <c r="F88" s="37">
        <v>4</v>
      </c>
      <c r="G88" s="37">
        <v>4</v>
      </c>
      <c r="H88" s="37">
        <v>6</v>
      </c>
      <c r="I88" s="37">
        <v>3</v>
      </c>
      <c r="J88" s="37">
        <v>7</v>
      </c>
      <c r="K88" s="37">
        <v>6</v>
      </c>
      <c r="L88" s="37">
        <v>6</v>
      </c>
      <c r="M88" s="29">
        <f t="shared" si="54"/>
        <v>48</v>
      </c>
      <c r="N88" s="29" t="str">
        <f t="shared" si="55"/>
        <v>Score </v>
      </c>
      <c r="O88" s="37">
        <v>8</v>
      </c>
      <c r="P88" s="37">
        <v>6</v>
      </c>
      <c r="Q88" s="37">
        <v>5</v>
      </c>
      <c r="R88" s="37">
        <v>5</v>
      </c>
      <c r="S88" s="37">
        <v>5</v>
      </c>
      <c r="T88" s="37">
        <v>6</v>
      </c>
      <c r="U88" s="37">
        <v>8</v>
      </c>
      <c r="V88" s="37">
        <v>5</v>
      </c>
      <c r="W88" s="37">
        <v>4</v>
      </c>
      <c r="X88" s="29">
        <f>SUM(O88:W88)</f>
        <v>52</v>
      </c>
      <c r="Y88" s="73">
        <f t="shared" si="57"/>
        <v>100</v>
      </c>
      <c r="Z88">
        <f>Y88-$Y$7</f>
        <v>28</v>
      </c>
      <c r="AA88">
        <f>Y88-$Y$7</f>
        <v>28</v>
      </c>
    </row>
    <row r="89" spans="2:27" ht="16.5" thickBot="1">
      <c r="B89" s="74"/>
      <c r="C89" s="80" t="s">
        <v>44</v>
      </c>
      <c r="D89" s="75">
        <f>IF((D88-(D$7+D87))=-1,3,(IF((D88-(D$7+D87))=-2,4,(IF((D88-(D$7+D87))=-3,5,(IF((D88-(D$7+D87))=0,2,(IF((D88-(D$7+D87))=1,1,(IF((D88-(D$7+D87))=2,0,(IF((D88-(D$7+D87))=3," ","  ")))))))))))))</f>
        <v>1</v>
      </c>
      <c r="E89" s="75">
        <f aca="true" t="shared" si="64" ref="E89:L89">IF((E88-(E$7+E87))=-1,3,(IF((E88-(E$7+E87))=-2,4,(IF((E88-(E$7+E87))=-3,5,(IF((E88-(E$7+E87))=0,2,(IF((E88-(E$7+E87))=1,1,(IF((E88-(E$7+E87))=2,0,(IF((E88-(E$7+E87))=3," ","  ")))))))))))))</f>
        <v>2</v>
      </c>
      <c r="F89" s="75">
        <f t="shared" si="64"/>
        <v>3</v>
      </c>
      <c r="G89" s="75">
        <f t="shared" si="64"/>
        <v>2</v>
      </c>
      <c r="H89" s="75">
        <f t="shared" si="64"/>
        <v>2</v>
      </c>
      <c r="I89" s="75">
        <f t="shared" si="64"/>
        <v>3</v>
      </c>
      <c r="J89" s="75">
        <f t="shared" si="64"/>
        <v>1</v>
      </c>
      <c r="K89" s="75">
        <f t="shared" si="64"/>
        <v>1</v>
      </c>
      <c r="L89" s="75">
        <f t="shared" si="64"/>
        <v>1</v>
      </c>
      <c r="M89" s="75">
        <f t="shared" si="54"/>
        <v>16</v>
      </c>
      <c r="N89" s="80" t="str">
        <f t="shared" si="55"/>
        <v>Stableford </v>
      </c>
      <c r="O89" s="75">
        <f>IF((O88-(O$7+O87))=-1,3,(IF((O88-(O$7+O87))=-2,4,(IF((O88-(O$7+O87))=-3,5,(IF((O88-(O$7+O87))=0,2,(IF((O88-(O$7+O87))=1,1,(IF((O88-(O$7+O87))=2,0,(IF((O88-(O$7+O87))=3," ","  ")))))))))))))</f>
        <v>0</v>
      </c>
      <c r="P89" s="75">
        <f aca="true" t="shared" si="65" ref="P89:W89">IF((P88-(P$7+P87))=-1,3,(IF((P88-(P$7+P87))=-2,4,(IF((P88-(P$7+P87))=-3,5,(IF((P88-(P$7+P87))=0,2,(IF((P88-(P$7+P87))=1,1,(IF((P88-(P$7+P87))=2,0,(IF((P88-(P$7+P87))=3," ","  ")))))))))))))</f>
        <v>1</v>
      </c>
      <c r="Q89" s="75">
        <f t="shared" si="65"/>
        <v>1</v>
      </c>
      <c r="R89" s="75">
        <f t="shared" si="65"/>
        <v>3</v>
      </c>
      <c r="S89" s="75">
        <f t="shared" si="65"/>
        <v>1</v>
      </c>
      <c r="T89" s="75">
        <f t="shared" si="65"/>
        <v>2</v>
      </c>
      <c r="U89" s="75">
        <f t="shared" si="65"/>
        <v>0</v>
      </c>
      <c r="V89" s="75">
        <f t="shared" si="65"/>
        <v>2</v>
      </c>
      <c r="W89" s="75">
        <f t="shared" si="65"/>
        <v>2</v>
      </c>
      <c r="X89" s="75">
        <f t="shared" si="56"/>
        <v>12</v>
      </c>
      <c r="Y89" s="76">
        <f t="shared" si="57"/>
        <v>28</v>
      </c>
      <c r="AA89" s="117"/>
    </row>
    <row r="90" spans="2:27" ht="15.75" hidden="1">
      <c r="B90" s="77"/>
      <c r="C90" s="87" t="s">
        <v>42</v>
      </c>
      <c r="D90" s="81">
        <v>1</v>
      </c>
      <c r="E90" s="81">
        <v>1</v>
      </c>
      <c r="F90" s="81">
        <v>2</v>
      </c>
      <c r="G90" s="81">
        <v>2</v>
      </c>
      <c r="H90" s="81">
        <v>2</v>
      </c>
      <c r="I90" s="81">
        <v>1</v>
      </c>
      <c r="J90" s="81">
        <v>1</v>
      </c>
      <c r="K90" s="81">
        <v>1</v>
      </c>
      <c r="L90" s="81">
        <v>1</v>
      </c>
      <c r="M90" s="81">
        <f t="shared" si="54"/>
        <v>12</v>
      </c>
      <c r="N90" s="87" t="str">
        <f t="shared" si="55"/>
        <v>Coups rendus </v>
      </c>
      <c r="O90" s="81">
        <v>2</v>
      </c>
      <c r="P90" s="81">
        <v>2</v>
      </c>
      <c r="Q90" s="81">
        <v>1</v>
      </c>
      <c r="R90" s="81">
        <v>1</v>
      </c>
      <c r="S90" s="81">
        <v>1</v>
      </c>
      <c r="T90" s="81">
        <v>2</v>
      </c>
      <c r="U90" s="81">
        <v>1</v>
      </c>
      <c r="V90" s="81">
        <v>1</v>
      </c>
      <c r="W90" s="81">
        <v>1</v>
      </c>
      <c r="X90" s="81">
        <f t="shared" si="56"/>
        <v>12</v>
      </c>
      <c r="Y90" s="82">
        <f t="shared" si="57"/>
        <v>24</v>
      </c>
      <c r="AA90" s="117"/>
    </row>
    <row r="91" spans="1:27" ht="15.75" hidden="1">
      <c r="A91" t="s">
        <v>146</v>
      </c>
      <c r="B91" s="111" t="str">
        <f>VLOOKUP(A91,'[1]ref'!$B$3:$C$84,2,FALSE)</f>
        <v>RBoc</v>
      </c>
      <c r="C91" s="37" t="s">
        <v>45</v>
      </c>
      <c r="D91" s="37"/>
      <c r="E91" s="37"/>
      <c r="F91" s="37"/>
      <c r="G91" s="37"/>
      <c r="H91" s="37"/>
      <c r="I91" s="37"/>
      <c r="J91" s="37"/>
      <c r="K91" s="37"/>
      <c r="L91" s="37"/>
      <c r="M91" s="29">
        <f aca="true" t="shared" si="66" ref="M91:M154">SUM(D91:L91)</f>
        <v>0</v>
      </c>
      <c r="N91" s="29" t="str">
        <f aca="true" t="shared" si="67" ref="N91:N154">C91</f>
        <v>Score</v>
      </c>
      <c r="O91" s="37"/>
      <c r="P91" s="37"/>
      <c r="Q91" s="37"/>
      <c r="R91" s="37"/>
      <c r="S91" s="37"/>
      <c r="T91" s="37"/>
      <c r="U91" s="37"/>
      <c r="V91" s="37"/>
      <c r="W91" s="37"/>
      <c r="X91" s="29">
        <f aca="true" t="shared" si="68" ref="X91:X154">SUM(O91:W91)</f>
        <v>0</v>
      </c>
      <c r="Y91" s="73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78"/>
      <c r="C92" s="88" t="s">
        <v>44</v>
      </c>
      <c r="D92" s="83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83" t="str">
        <f t="shared" si="70"/>
        <v>  </v>
      </c>
      <c r="F92" s="83" t="str">
        <f t="shared" si="70"/>
        <v>  </v>
      </c>
      <c r="G92" s="83" t="str">
        <f t="shared" si="70"/>
        <v>  </v>
      </c>
      <c r="H92" s="83" t="str">
        <f t="shared" si="70"/>
        <v>  </v>
      </c>
      <c r="I92" s="83" t="str">
        <f t="shared" si="70"/>
        <v>  </v>
      </c>
      <c r="J92" s="83" t="str">
        <f t="shared" si="70"/>
        <v>  </v>
      </c>
      <c r="K92" s="83" t="str">
        <f t="shared" si="70"/>
        <v>  </v>
      </c>
      <c r="L92" s="83" t="str">
        <f t="shared" si="70"/>
        <v>  </v>
      </c>
      <c r="M92" s="83">
        <f t="shared" si="66"/>
        <v>0</v>
      </c>
      <c r="N92" s="88" t="str">
        <f t="shared" si="67"/>
        <v>Stableford </v>
      </c>
      <c r="O92" s="83" t="str">
        <f>IF((O91-(O$7+O90))=-1,3,(IF((O91-(O$7+O90))=-2,4,(IF((O91-(O$7+O90))=-3,5,(IF((O91-(O$7+O90))=0,2,(IF((O91-(O$7+O90))=1,1,(IF((O91-(O$7+O90))=2,0,(IF((O91-(O$7+O90))=3," ","  ")))))))))))))</f>
        <v>  </v>
      </c>
      <c r="P92" s="83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83" t="str">
        <f t="shared" si="71"/>
        <v>  </v>
      </c>
      <c r="R92" s="83" t="str">
        <f t="shared" si="71"/>
        <v>  </v>
      </c>
      <c r="S92" s="83" t="str">
        <f t="shared" si="71"/>
        <v>  </v>
      </c>
      <c r="T92" s="83" t="str">
        <f t="shared" si="71"/>
        <v>  </v>
      </c>
      <c r="U92" s="83" t="str">
        <f t="shared" si="71"/>
        <v>  </v>
      </c>
      <c r="V92" s="83" t="str">
        <f t="shared" si="71"/>
        <v>  </v>
      </c>
      <c r="W92" s="83" t="str">
        <f t="shared" si="71"/>
        <v>  </v>
      </c>
      <c r="X92" s="83">
        <f t="shared" si="68"/>
        <v>0</v>
      </c>
      <c r="Y92" s="84">
        <f t="shared" si="69"/>
        <v>0</v>
      </c>
      <c r="AA92" s="117"/>
    </row>
    <row r="93" spans="2:27" ht="19.5" customHeight="1" hidden="1">
      <c r="B93" s="70"/>
      <c r="C93" s="79" t="s">
        <v>42</v>
      </c>
      <c r="D93" s="71">
        <v>1</v>
      </c>
      <c r="E93" s="71">
        <v>1</v>
      </c>
      <c r="F93" s="71">
        <v>1</v>
      </c>
      <c r="G93" s="71">
        <v>1</v>
      </c>
      <c r="H93" s="71">
        <v>2</v>
      </c>
      <c r="I93" s="71">
        <v>1</v>
      </c>
      <c r="J93" s="71">
        <v>1</v>
      </c>
      <c r="K93" s="71">
        <v>1</v>
      </c>
      <c r="L93" s="71">
        <v>1</v>
      </c>
      <c r="M93" s="71">
        <f t="shared" si="66"/>
        <v>10</v>
      </c>
      <c r="N93" s="79" t="str">
        <f t="shared" si="67"/>
        <v>Coups rendus </v>
      </c>
      <c r="O93" s="71">
        <v>1</v>
      </c>
      <c r="P93" s="71">
        <v>1</v>
      </c>
      <c r="Q93" s="71">
        <v>1</v>
      </c>
      <c r="R93" s="71">
        <v>1</v>
      </c>
      <c r="S93" s="71">
        <v>1</v>
      </c>
      <c r="T93" s="71">
        <v>2</v>
      </c>
      <c r="U93" s="71">
        <v>1</v>
      </c>
      <c r="V93" s="71">
        <v>1</v>
      </c>
      <c r="W93" s="71">
        <v>1</v>
      </c>
      <c r="X93" s="71">
        <f t="shared" si="68"/>
        <v>10</v>
      </c>
      <c r="Y93" s="72">
        <f t="shared" si="69"/>
        <v>20</v>
      </c>
      <c r="AA93" s="117"/>
    </row>
    <row r="94" spans="1:27" ht="15.75" hidden="1">
      <c r="A94" t="s">
        <v>153</v>
      </c>
      <c r="B94" s="111" t="str">
        <f>VLOOKUP(A94,'[1]ref'!$B$3:$C$84,2,FALSE)</f>
        <v>PCot</v>
      </c>
      <c r="C94" s="37" t="s">
        <v>43</v>
      </c>
      <c r="D94" s="37"/>
      <c r="E94" s="37"/>
      <c r="F94" s="37"/>
      <c r="G94" s="37"/>
      <c r="H94" s="37"/>
      <c r="I94" s="37"/>
      <c r="J94" s="37"/>
      <c r="K94" s="37"/>
      <c r="L94" s="37"/>
      <c r="M94" s="29">
        <f>SUM(D94:L94)</f>
        <v>0</v>
      </c>
      <c r="N94" s="29" t="str">
        <f>C94</f>
        <v>Score </v>
      </c>
      <c r="O94" s="37"/>
      <c r="P94" s="37"/>
      <c r="Q94" s="37"/>
      <c r="R94" s="37"/>
      <c r="S94" s="37"/>
      <c r="T94" s="37"/>
      <c r="U94" s="37"/>
      <c r="V94" s="37"/>
      <c r="W94" s="37"/>
      <c r="X94" s="29">
        <f>SUM(O94:W94)</f>
        <v>0</v>
      </c>
      <c r="Y94" s="73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74"/>
      <c r="C95" s="80" t="s">
        <v>44</v>
      </c>
      <c r="D95" s="75" t="str">
        <f>IF((D94-(D$7+D93))=-1,3,(IF((D94-(D$7+D93))=-2,4,(IF((D94-(D$7+D93))=-3,5,(IF((D94-(D$7+D93))=0,2,(IF((D94-(D$7+D93))=1,1,(IF((D94-(D$7+D93))=2,0,(IF((D94-(D$7+D93))=3," ","  ")))))))))))))</f>
        <v>  </v>
      </c>
      <c r="E95" s="75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75" t="str">
        <f t="shared" si="72"/>
        <v>  </v>
      </c>
      <c r="G95" s="75" t="str">
        <f t="shared" si="72"/>
        <v>  </v>
      </c>
      <c r="H95" s="75" t="str">
        <f t="shared" si="72"/>
        <v>  </v>
      </c>
      <c r="I95" s="75" t="str">
        <f t="shared" si="72"/>
        <v>  </v>
      </c>
      <c r="J95" s="75" t="str">
        <f t="shared" si="72"/>
        <v>  </v>
      </c>
      <c r="K95" s="75" t="str">
        <f t="shared" si="72"/>
        <v>  </v>
      </c>
      <c r="L95" s="75" t="str">
        <f t="shared" si="72"/>
        <v>  </v>
      </c>
      <c r="M95" s="75">
        <f t="shared" si="66"/>
        <v>0</v>
      </c>
      <c r="N95" s="80" t="str">
        <f t="shared" si="67"/>
        <v>Stableford </v>
      </c>
      <c r="O95" s="75" t="str">
        <f>IF((O94-(O$7+O93))=-1,3,(IF((O94-(O$7+O93))=-2,4,(IF((O94-(O$7+O93))=-3,5,(IF((O94-(O$7+O93))=0,2,(IF((O94-(O$7+O93))=1,1,(IF((O94-(O$7+O93))=2,0,(IF((O94-(O$7+O93))=3," ","  ")))))))))))))</f>
        <v>  </v>
      </c>
      <c r="P95" s="75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75" t="str">
        <f t="shared" si="73"/>
        <v>  </v>
      </c>
      <c r="R95" s="75" t="str">
        <f t="shared" si="73"/>
        <v>  </v>
      </c>
      <c r="S95" s="75" t="str">
        <f t="shared" si="73"/>
        <v>  </v>
      </c>
      <c r="T95" s="75" t="str">
        <f t="shared" si="73"/>
        <v>  </v>
      </c>
      <c r="U95" s="75" t="str">
        <f t="shared" si="73"/>
        <v>  </v>
      </c>
      <c r="V95" s="75" t="str">
        <f t="shared" si="73"/>
        <v>  </v>
      </c>
      <c r="W95" s="75" t="str">
        <f t="shared" si="73"/>
        <v>  </v>
      </c>
      <c r="X95" s="75">
        <f t="shared" si="68"/>
        <v>0</v>
      </c>
      <c r="Y95" s="76">
        <f t="shared" si="69"/>
        <v>0</v>
      </c>
      <c r="AA95" s="117"/>
    </row>
    <row r="96" spans="2:27" ht="15.75" hidden="1">
      <c r="B96" s="77"/>
      <c r="C96" s="87" t="s">
        <v>42</v>
      </c>
      <c r="D96" s="81">
        <v>2</v>
      </c>
      <c r="E96" s="81">
        <v>2</v>
      </c>
      <c r="F96" s="81">
        <v>2</v>
      </c>
      <c r="G96" s="81">
        <v>2</v>
      </c>
      <c r="H96" s="81">
        <v>2</v>
      </c>
      <c r="I96" s="81">
        <v>2</v>
      </c>
      <c r="J96" s="81">
        <v>2</v>
      </c>
      <c r="K96" s="81">
        <v>2</v>
      </c>
      <c r="L96" s="81">
        <v>2</v>
      </c>
      <c r="M96" s="81">
        <f t="shared" si="66"/>
        <v>18</v>
      </c>
      <c r="N96" s="87" t="str">
        <f t="shared" si="67"/>
        <v>Coups rendus </v>
      </c>
      <c r="O96" s="81">
        <v>2</v>
      </c>
      <c r="P96" s="81">
        <v>2</v>
      </c>
      <c r="Q96" s="81">
        <v>2</v>
      </c>
      <c r="R96" s="81">
        <v>2</v>
      </c>
      <c r="S96" s="81">
        <v>2</v>
      </c>
      <c r="T96" s="81">
        <v>3</v>
      </c>
      <c r="U96" s="81">
        <v>2</v>
      </c>
      <c r="V96" s="81">
        <v>2</v>
      </c>
      <c r="W96" s="81">
        <v>2</v>
      </c>
      <c r="X96" s="81">
        <f t="shared" si="68"/>
        <v>19</v>
      </c>
      <c r="Y96" s="82">
        <f t="shared" si="69"/>
        <v>37</v>
      </c>
      <c r="AA96" s="117"/>
    </row>
    <row r="97" spans="1:27" ht="15.75" hidden="1">
      <c r="A97" t="s">
        <v>158</v>
      </c>
      <c r="B97" s="111" t="str">
        <f>VLOOKUP(A97,'[1]ref'!$B$3:$C$84,2,FALSE)</f>
        <v>MfElli</v>
      </c>
      <c r="C97" s="37" t="s">
        <v>45</v>
      </c>
      <c r="D97" s="37"/>
      <c r="E97" s="37"/>
      <c r="F97" s="37"/>
      <c r="G97" s="37"/>
      <c r="H97" s="37"/>
      <c r="I97" s="37"/>
      <c r="J97" s="37"/>
      <c r="K97" s="37"/>
      <c r="L97" s="37"/>
      <c r="M97" s="29">
        <f t="shared" si="66"/>
        <v>0</v>
      </c>
      <c r="N97" s="29" t="str">
        <f t="shared" si="67"/>
        <v>Score</v>
      </c>
      <c r="O97" s="37"/>
      <c r="P97" s="37"/>
      <c r="Q97" s="37"/>
      <c r="R97" s="37"/>
      <c r="S97" s="37"/>
      <c r="T97" s="37"/>
      <c r="U97" s="37"/>
      <c r="V97" s="37"/>
      <c r="W97" s="37"/>
      <c r="X97" s="29">
        <f t="shared" si="68"/>
        <v>0</v>
      </c>
      <c r="Y97" s="73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78"/>
      <c r="C98" s="88" t="s">
        <v>44</v>
      </c>
      <c r="D98" s="83" t="str">
        <f>IF((D97-(D$7+D96))=-1,3,(IF((D97-(D$7+D96))=-2,4,(IF((D97-(D$7+D96))=-3,5,(IF((D97-(D$7+D96))=0,2,(IF((D97-(D$7+D96))=1,1,(IF((D97-(D$7+D96))=2,0,(IF((D97-(D$7+D96))=3," ","  ")))))))))))))</f>
        <v>  </v>
      </c>
      <c r="E98" s="83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83" t="str">
        <f t="shared" si="74"/>
        <v>  </v>
      </c>
      <c r="G98" s="83" t="str">
        <f t="shared" si="74"/>
        <v>  </v>
      </c>
      <c r="H98" s="83" t="str">
        <f t="shared" si="74"/>
        <v>  </v>
      </c>
      <c r="I98" s="83" t="str">
        <f t="shared" si="74"/>
        <v>  </v>
      </c>
      <c r="J98" s="83" t="str">
        <f t="shared" si="74"/>
        <v>  </v>
      </c>
      <c r="K98" s="83" t="str">
        <f t="shared" si="74"/>
        <v>  </v>
      </c>
      <c r="L98" s="83" t="str">
        <f t="shared" si="74"/>
        <v>  </v>
      </c>
      <c r="M98" s="83">
        <f t="shared" si="66"/>
        <v>0</v>
      </c>
      <c r="N98" s="88" t="str">
        <f t="shared" si="67"/>
        <v>Stableford </v>
      </c>
      <c r="O98" s="83" t="str">
        <f>IF((O97-(O$7+O96))=-1,3,(IF((O97-(O$7+O96))=-2,4,(IF((O97-(O$7+O96))=-3,5,(IF((O97-(O$7+O96))=0,2,(IF((O97-(O$7+O96))=1,1,(IF((O97-(O$7+O96))=2,0,(IF((O97-(O$7+O96))=3," ","  ")))))))))))))</f>
        <v>  </v>
      </c>
      <c r="P98" s="83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83" t="str">
        <f t="shared" si="75"/>
        <v>  </v>
      </c>
      <c r="R98" s="83" t="str">
        <f t="shared" si="75"/>
        <v>  </v>
      </c>
      <c r="S98" s="83" t="str">
        <f t="shared" si="75"/>
        <v>  </v>
      </c>
      <c r="T98" s="83" t="str">
        <f t="shared" si="75"/>
        <v>  </v>
      </c>
      <c r="U98" s="83" t="str">
        <f t="shared" si="75"/>
        <v>  </v>
      </c>
      <c r="V98" s="83" t="str">
        <f t="shared" si="75"/>
        <v>  </v>
      </c>
      <c r="W98" s="83" t="str">
        <f t="shared" si="75"/>
        <v>  </v>
      </c>
      <c r="X98" s="83">
        <f t="shared" si="68"/>
        <v>0</v>
      </c>
      <c r="Y98" s="84">
        <f t="shared" si="69"/>
        <v>0</v>
      </c>
      <c r="AA98" s="117"/>
    </row>
    <row r="99" spans="2:25" ht="15" hidden="1">
      <c r="B99" s="77"/>
      <c r="C99" s="79" t="s">
        <v>42</v>
      </c>
      <c r="D99" s="71">
        <v>1</v>
      </c>
      <c r="E99" s="71">
        <v>1</v>
      </c>
      <c r="F99" s="71">
        <v>2</v>
      </c>
      <c r="G99" s="71">
        <v>2</v>
      </c>
      <c r="H99" s="71">
        <v>2</v>
      </c>
      <c r="I99" s="71">
        <v>1</v>
      </c>
      <c r="J99" s="71">
        <v>1</v>
      </c>
      <c r="K99" s="71">
        <v>1</v>
      </c>
      <c r="L99" s="71">
        <v>1</v>
      </c>
      <c r="M99" s="71">
        <f>SUM(D99:L99)</f>
        <v>12</v>
      </c>
      <c r="N99" s="79" t="str">
        <f>C99</f>
        <v>Coups rendus </v>
      </c>
      <c r="O99" s="71">
        <v>2</v>
      </c>
      <c r="P99" s="71">
        <v>2</v>
      </c>
      <c r="Q99" s="71">
        <v>1</v>
      </c>
      <c r="R99" s="71">
        <v>1</v>
      </c>
      <c r="S99" s="71">
        <v>1</v>
      </c>
      <c r="T99" s="71">
        <v>2</v>
      </c>
      <c r="U99" s="71">
        <v>1</v>
      </c>
      <c r="V99" s="71">
        <v>1</v>
      </c>
      <c r="W99" s="71">
        <v>1</v>
      </c>
      <c r="X99" s="71">
        <f>SUM(O99:W99)</f>
        <v>12</v>
      </c>
      <c r="Y99" s="72">
        <f>M99+X99</f>
        <v>24</v>
      </c>
    </row>
    <row r="100" spans="1:26" ht="15.75" hidden="1">
      <c r="A100" t="s">
        <v>154</v>
      </c>
      <c r="B100" s="111" t="str">
        <f>VLOOKUP(A100,'[1]ref'!$B$3:$C$84,2,FALSE)</f>
        <v>PhSan</v>
      </c>
      <c r="C100" s="37" t="s">
        <v>43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29">
        <f t="shared" si="66"/>
        <v>0</v>
      </c>
      <c r="N100" s="29" t="str">
        <f t="shared" si="67"/>
        <v>Score </v>
      </c>
      <c r="O100" s="37"/>
      <c r="P100" s="37"/>
      <c r="Q100" s="37"/>
      <c r="R100" s="37"/>
      <c r="S100" s="37"/>
      <c r="T100" s="37"/>
      <c r="U100" s="37"/>
      <c r="V100" s="37"/>
      <c r="W100" s="37"/>
      <c r="X100" s="29">
        <f>SUM(O100:W100)</f>
        <v>0</v>
      </c>
      <c r="Y100" s="73">
        <f t="shared" si="69"/>
        <v>0</v>
      </c>
      <c r="Z100">
        <f>Y100-$Y$7</f>
        <v>-72</v>
      </c>
    </row>
    <row r="101" spans="2:25" ht="15.75" hidden="1" thickBot="1">
      <c r="B101" s="74"/>
      <c r="C101" s="80" t="s">
        <v>44</v>
      </c>
      <c r="D101" s="75" t="str">
        <f>IF((D100-(D$7+D99))=-1,3,(IF((D100-(D$7+D99))=-2,4,(IF((D100-(D$7+D99))=-3,5,(IF((D100-(D$7+D99))=0,2,(IF((D100-(D$7+D99))=1,1,(IF((D100-(D$7+D99))=2,0,(IF((D100-(D$7+D99))=3," ","  ")))))))))))))</f>
        <v>  </v>
      </c>
      <c r="E101" s="75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75" t="str">
        <f t="shared" si="76"/>
        <v>  </v>
      </c>
      <c r="G101" s="75" t="str">
        <f t="shared" si="76"/>
        <v>  </v>
      </c>
      <c r="H101" s="75" t="str">
        <f t="shared" si="76"/>
        <v>  </v>
      </c>
      <c r="I101" s="75" t="str">
        <f t="shared" si="76"/>
        <v>  </v>
      </c>
      <c r="J101" s="75" t="str">
        <f t="shared" si="76"/>
        <v>  </v>
      </c>
      <c r="K101" s="75" t="str">
        <f t="shared" si="76"/>
        <v>  </v>
      </c>
      <c r="L101" s="75" t="str">
        <f t="shared" si="76"/>
        <v>  </v>
      </c>
      <c r="M101" s="75">
        <f t="shared" si="66"/>
        <v>0</v>
      </c>
      <c r="N101" s="80" t="str">
        <f t="shared" si="67"/>
        <v>Stableford </v>
      </c>
      <c r="O101" s="75" t="str">
        <f>IF((O100-(O$7+O99))=-1,3,(IF((O100-(O$7+O99))=-2,4,(IF((O100-(O$7+O99))=-3,5,(IF((O100-(O$7+O99))=0,2,(IF((O100-(O$7+O99))=1,1,(IF((O100-(O$7+O99))=2,0,(IF((O100-(O$7+O99))=3," ","  ")))))))))))))</f>
        <v>  </v>
      </c>
      <c r="P101" s="75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75" t="str">
        <f t="shared" si="77"/>
        <v>  </v>
      </c>
      <c r="R101" s="75" t="str">
        <f t="shared" si="77"/>
        <v>  </v>
      </c>
      <c r="S101" s="75" t="str">
        <f t="shared" si="77"/>
        <v>  </v>
      </c>
      <c r="T101" s="75" t="str">
        <f t="shared" si="77"/>
        <v>  </v>
      </c>
      <c r="U101" s="75" t="str">
        <f t="shared" si="77"/>
        <v>  </v>
      </c>
      <c r="V101" s="75" t="str">
        <f t="shared" si="77"/>
        <v>  </v>
      </c>
      <c r="W101" s="75" t="str">
        <f t="shared" si="77"/>
        <v>  </v>
      </c>
      <c r="X101" s="75">
        <f t="shared" si="68"/>
        <v>0</v>
      </c>
      <c r="Y101" s="76">
        <f t="shared" si="69"/>
        <v>0</v>
      </c>
    </row>
    <row r="102" spans="2:25" ht="15" hidden="1">
      <c r="B102" s="77"/>
      <c r="C102" s="87" t="s">
        <v>42</v>
      </c>
      <c r="D102" s="81">
        <v>1</v>
      </c>
      <c r="E102" s="81">
        <v>1</v>
      </c>
      <c r="F102" s="81">
        <v>1</v>
      </c>
      <c r="G102" s="81">
        <v>2</v>
      </c>
      <c r="H102" s="81">
        <v>2</v>
      </c>
      <c r="I102" s="81">
        <v>1</v>
      </c>
      <c r="J102" s="81">
        <v>1</v>
      </c>
      <c r="K102" s="81">
        <v>1</v>
      </c>
      <c r="L102" s="81">
        <v>1</v>
      </c>
      <c r="M102" s="81">
        <f t="shared" si="66"/>
        <v>11</v>
      </c>
      <c r="N102" s="87" t="str">
        <f t="shared" si="67"/>
        <v>Coups rendus </v>
      </c>
      <c r="O102" s="81">
        <v>2</v>
      </c>
      <c r="P102" s="81">
        <v>2</v>
      </c>
      <c r="Q102" s="81">
        <v>1</v>
      </c>
      <c r="R102" s="81">
        <v>1</v>
      </c>
      <c r="S102" s="81">
        <v>1</v>
      </c>
      <c r="T102" s="81">
        <v>2</v>
      </c>
      <c r="U102" s="81">
        <v>1</v>
      </c>
      <c r="V102" s="81">
        <v>1</v>
      </c>
      <c r="W102" s="81">
        <v>1</v>
      </c>
      <c r="X102" s="81">
        <f t="shared" si="68"/>
        <v>12</v>
      </c>
      <c r="Y102" s="82">
        <f t="shared" si="69"/>
        <v>23</v>
      </c>
    </row>
    <row r="103" spans="1:27" ht="15.75" hidden="1">
      <c r="A103" t="s">
        <v>155</v>
      </c>
      <c r="B103" s="111" t="str">
        <f>VLOOKUP(A103,'[1]ref'!$B$3:$C$100,2,FALSE)</f>
        <v>CVic</v>
      </c>
      <c r="C103" s="37" t="s">
        <v>45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29">
        <f t="shared" si="66"/>
        <v>0</v>
      </c>
      <c r="N103" s="29" t="s">
        <v>45</v>
      </c>
      <c r="O103" s="37"/>
      <c r="P103" s="37"/>
      <c r="Q103" s="37"/>
      <c r="R103" s="37"/>
      <c r="S103" s="37"/>
      <c r="T103" s="37"/>
      <c r="U103" s="37"/>
      <c r="V103" s="37"/>
      <c r="W103" s="37"/>
      <c r="X103" s="29">
        <f t="shared" si="68"/>
        <v>0</v>
      </c>
      <c r="Y103" s="73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78"/>
      <c r="C104" s="88" t="s">
        <v>44</v>
      </c>
      <c r="D104" s="83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83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83" t="str">
        <f t="shared" si="78"/>
        <v>  </v>
      </c>
      <c r="G104" s="83" t="str">
        <f t="shared" si="78"/>
        <v>  </v>
      </c>
      <c r="H104" s="83" t="str">
        <f t="shared" si="78"/>
        <v>  </v>
      </c>
      <c r="I104" s="83" t="str">
        <f t="shared" si="78"/>
        <v>  </v>
      </c>
      <c r="J104" s="83" t="str">
        <f t="shared" si="78"/>
        <v>  </v>
      </c>
      <c r="K104" s="83" t="str">
        <f t="shared" si="78"/>
        <v>  </v>
      </c>
      <c r="L104" s="83" t="str">
        <f t="shared" si="78"/>
        <v>  </v>
      </c>
      <c r="M104" s="83">
        <f t="shared" si="66"/>
        <v>0</v>
      </c>
      <c r="N104" s="88" t="str">
        <f t="shared" si="67"/>
        <v>Stableford </v>
      </c>
      <c r="O104" s="83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83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83" t="str">
        <f t="shared" si="79"/>
        <v>  </v>
      </c>
      <c r="R104" s="83" t="str">
        <f t="shared" si="79"/>
        <v>  </v>
      </c>
      <c r="S104" s="83" t="str">
        <f t="shared" si="79"/>
        <v>  </v>
      </c>
      <c r="T104" s="83" t="str">
        <f t="shared" si="79"/>
        <v>  </v>
      </c>
      <c r="U104" s="83" t="str">
        <f t="shared" si="79"/>
        <v>  </v>
      </c>
      <c r="V104" s="83" t="str">
        <f t="shared" si="79"/>
        <v>  </v>
      </c>
      <c r="W104" s="83" t="str">
        <f t="shared" si="79"/>
        <v>  </v>
      </c>
      <c r="X104" s="83">
        <f t="shared" si="68"/>
        <v>0</v>
      </c>
      <c r="Y104" s="84">
        <f t="shared" si="69"/>
        <v>0</v>
      </c>
    </row>
    <row r="105" spans="2:25" ht="14.25" customHeight="1" hidden="1">
      <c r="B105" s="70"/>
      <c r="C105" s="79" t="s">
        <v>42</v>
      </c>
      <c r="D105" s="71">
        <v>1</v>
      </c>
      <c r="E105" s="71">
        <v>1</v>
      </c>
      <c r="F105" s="71">
        <v>1</v>
      </c>
      <c r="G105" s="71">
        <v>1</v>
      </c>
      <c r="H105" s="71">
        <v>2</v>
      </c>
      <c r="I105" s="71">
        <v>1</v>
      </c>
      <c r="J105" s="71">
        <v>1</v>
      </c>
      <c r="K105" s="71">
        <v>1</v>
      </c>
      <c r="L105" s="71">
        <v>1</v>
      </c>
      <c r="M105" s="71">
        <f t="shared" si="66"/>
        <v>10</v>
      </c>
      <c r="N105" s="79" t="str">
        <f t="shared" si="67"/>
        <v>Coups rendus </v>
      </c>
      <c r="O105" s="71">
        <v>1</v>
      </c>
      <c r="P105" s="71">
        <v>1</v>
      </c>
      <c r="Q105" s="71">
        <v>1</v>
      </c>
      <c r="R105" s="71">
        <v>1</v>
      </c>
      <c r="S105" s="71">
        <v>1</v>
      </c>
      <c r="T105" s="71">
        <v>2</v>
      </c>
      <c r="U105" s="71">
        <v>1</v>
      </c>
      <c r="V105" s="71">
        <v>1</v>
      </c>
      <c r="W105" s="71">
        <v>1</v>
      </c>
      <c r="X105" s="71">
        <f t="shared" si="68"/>
        <v>10</v>
      </c>
      <c r="Y105" s="72">
        <f t="shared" si="69"/>
        <v>20</v>
      </c>
    </row>
    <row r="106" spans="1:27" ht="15.75" hidden="1">
      <c r="A106" t="s">
        <v>156</v>
      </c>
      <c r="B106" s="111" t="str">
        <f>VLOOKUP(A106,'[1]ref'!$B$3:$C$84,2,FALSE)</f>
        <v>PJar</v>
      </c>
      <c r="C106" s="37" t="s">
        <v>43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29">
        <f>SUM(D106:L106)</f>
        <v>0</v>
      </c>
      <c r="N106" s="29" t="str">
        <f>C106</f>
        <v>Score 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29">
        <f>SUM(O106:W106)</f>
        <v>0</v>
      </c>
      <c r="Y106" s="73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74"/>
      <c r="C107" s="80" t="s">
        <v>44</v>
      </c>
      <c r="D107" s="75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75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75" t="str">
        <f t="shared" si="80"/>
        <v>  </v>
      </c>
      <c r="G107" s="75" t="str">
        <f t="shared" si="80"/>
        <v>  </v>
      </c>
      <c r="H107" s="75" t="str">
        <f t="shared" si="80"/>
        <v>  </v>
      </c>
      <c r="I107" s="75" t="str">
        <f t="shared" si="80"/>
        <v>  </v>
      </c>
      <c r="J107" s="75" t="str">
        <f t="shared" si="80"/>
        <v>  </v>
      </c>
      <c r="K107" s="75" t="str">
        <f t="shared" si="80"/>
        <v>  </v>
      </c>
      <c r="L107" s="75" t="str">
        <f t="shared" si="80"/>
        <v>  </v>
      </c>
      <c r="M107" s="75">
        <f t="shared" si="66"/>
        <v>0</v>
      </c>
      <c r="N107" s="80" t="str">
        <f t="shared" si="67"/>
        <v>Stableford </v>
      </c>
      <c r="O107" s="75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75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75" t="str">
        <f t="shared" si="81"/>
        <v>  </v>
      </c>
      <c r="R107" s="75" t="str">
        <f t="shared" si="81"/>
        <v>  </v>
      </c>
      <c r="S107" s="75" t="str">
        <f t="shared" si="81"/>
        <v>  </v>
      </c>
      <c r="T107" s="75" t="str">
        <f t="shared" si="81"/>
        <v>  </v>
      </c>
      <c r="U107" s="75" t="str">
        <f t="shared" si="81"/>
        <v>  </v>
      </c>
      <c r="V107" s="75" t="str">
        <f t="shared" si="81"/>
        <v>  </v>
      </c>
      <c r="W107" s="75" t="str">
        <f t="shared" si="81"/>
        <v>  </v>
      </c>
      <c r="X107" s="75">
        <f t="shared" si="68"/>
        <v>0</v>
      </c>
      <c r="Y107" s="76">
        <f t="shared" si="69"/>
        <v>0</v>
      </c>
    </row>
    <row r="108" spans="2:25" ht="15" hidden="1">
      <c r="B108" s="70"/>
      <c r="C108" s="87" t="s">
        <v>42</v>
      </c>
      <c r="D108" s="81">
        <v>1</v>
      </c>
      <c r="E108" s="81">
        <v>1</v>
      </c>
      <c r="F108" s="81">
        <v>2</v>
      </c>
      <c r="G108" s="81">
        <v>2</v>
      </c>
      <c r="H108" s="81">
        <v>2</v>
      </c>
      <c r="I108" s="81">
        <v>1</v>
      </c>
      <c r="J108" s="81">
        <v>1</v>
      </c>
      <c r="K108" s="81">
        <v>1</v>
      </c>
      <c r="L108" s="81">
        <v>1</v>
      </c>
      <c r="M108" s="81">
        <f t="shared" si="66"/>
        <v>12</v>
      </c>
      <c r="N108" s="87" t="str">
        <f t="shared" si="67"/>
        <v>Coups rendus </v>
      </c>
      <c r="O108" s="81">
        <v>2</v>
      </c>
      <c r="P108" s="81">
        <v>2</v>
      </c>
      <c r="Q108" s="81">
        <v>1</v>
      </c>
      <c r="R108" s="81">
        <v>1</v>
      </c>
      <c r="S108" s="81">
        <v>1</v>
      </c>
      <c r="T108" s="81">
        <v>2</v>
      </c>
      <c r="U108" s="81">
        <v>1</v>
      </c>
      <c r="V108" s="81">
        <v>1</v>
      </c>
      <c r="W108" s="81">
        <v>2</v>
      </c>
      <c r="X108" s="81">
        <f t="shared" si="68"/>
        <v>13</v>
      </c>
      <c r="Y108" s="82">
        <f t="shared" si="69"/>
        <v>25</v>
      </c>
    </row>
    <row r="109" spans="1:27" ht="15.75" hidden="1">
      <c r="A109" t="s">
        <v>157</v>
      </c>
      <c r="B109" s="111" t="str">
        <f>VLOOKUP(A109,'[1]ref'!$B$3:$C$84,2,FALSE)</f>
        <v>AnnC</v>
      </c>
      <c r="C109" s="37" t="s">
        <v>45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29">
        <f t="shared" si="66"/>
        <v>0</v>
      </c>
      <c r="N109" s="29" t="str">
        <f t="shared" si="67"/>
        <v>Score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29">
        <f t="shared" si="68"/>
        <v>0</v>
      </c>
      <c r="Y109" s="73">
        <f t="shared" si="69"/>
        <v>0</v>
      </c>
      <c r="Z109">
        <f>Y109-$Y$7</f>
        <v>-72</v>
      </c>
      <c r="AA109">
        <f>Y109-$Y$7</f>
        <v>-72</v>
      </c>
    </row>
    <row r="110" spans="2:25" ht="15.75" hidden="1" thickBot="1">
      <c r="B110" s="74"/>
      <c r="C110" s="88" t="s">
        <v>44</v>
      </c>
      <c r="D110" s="83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83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83" t="str">
        <f t="shared" si="82"/>
        <v>  </v>
      </c>
      <c r="G110" s="83" t="str">
        <f t="shared" si="82"/>
        <v>  </v>
      </c>
      <c r="H110" s="83" t="str">
        <f t="shared" si="82"/>
        <v>  </v>
      </c>
      <c r="I110" s="83" t="str">
        <f t="shared" si="82"/>
        <v>  </v>
      </c>
      <c r="J110" s="83" t="str">
        <f t="shared" si="82"/>
        <v>  </v>
      </c>
      <c r="K110" s="83" t="str">
        <f t="shared" si="82"/>
        <v>  </v>
      </c>
      <c r="L110" s="83" t="str">
        <f t="shared" si="82"/>
        <v>  </v>
      </c>
      <c r="M110" s="83">
        <f t="shared" si="66"/>
        <v>0</v>
      </c>
      <c r="N110" s="88" t="str">
        <f t="shared" si="67"/>
        <v>Stableford </v>
      </c>
      <c r="O110" s="83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83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83" t="str">
        <f t="shared" si="83"/>
        <v>  </v>
      </c>
      <c r="R110" s="83" t="str">
        <f t="shared" si="83"/>
        <v>  </v>
      </c>
      <c r="S110" s="83" t="str">
        <f t="shared" si="83"/>
        <v>  </v>
      </c>
      <c r="T110" s="83" t="str">
        <f t="shared" si="83"/>
        <v>  </v>
      </c>
      <c r="U110" s="83" t="str">
        <f t="shared" si="83"/>
        <v>  </v>
      </c>
      <c r="V110" s="83" t="str">
        <f t="shared" si="83"/>
        <v>  </v>
      </c>
      <c r="W110" s="83" t="str">
        <f t="shared" si="83"/>
        <v>  </v>
      </c>
      <c r="X110" s="83">
        <f t="shared" si="68"/>
        <v>0</v>
      </c>
      <c r="Y110" s="84">
        <f t="shared" si="69"/>
        <v>0</v>
      </c>
    </row>
    <row r="111" spans="2:25" ht="15" hidden="1">
      <c r="B111" s="77"/>
      <c r="C111" s="79" t="s">
        <v>42</v>
      </c>
      <c r="D111" s="71">
        <v>0</v>
      </c>
      <c r="E111" s="71">
        <v>0</v>
      </c>
      <c r="F111" s="71">
        <v>1</v>
      </c>
      <c r="G111" s="71">
        <v>1</v>
      </c>
      <c r="H111" s="71">
        <v>1</v>
      </c>
      <c r="I111" s="71">
        <v>1</v>
      </c>
      <c r="J111" s="71">
        <v>0</v>
      </c>
      <c r="K111" s="71">
        <v>0</v>
      </c>
      <c r="L111" s="71">
        <v>0</v>
      </c>
      <c r="M111" s="71">
        <f t="shared" si="66"/>
        <v>4</v>
      </c>
      <c r="N111" s="79" t="str">
        <f t="shared" si="67"/>
        <v>Coups rendus </v>
      </c>
      <c r="O111" s="71">
        <v>1</v>
      </c>
      <c r="P111" s="71">
        <v>1</v>
      </c>
      <c r="Q111" s="71">
        <v>0</v>
      </c>
      <c r="R111" s="71">
        <v>0</v>
      </c>
      <c r="S111" s="71">
        <v>0</v>
      </c>
      <c r="T111" s="71">
        <v>1</v>
      </c>
      <c r="U111" s="71">
        <v>0</v>
      </c>
      <c r="V111" s="71">
        <v>1</v>
      </c>
      <c r="W111" s="71">
        <v>1</v>
      </c>
      <c r="X111" s="71">
        <f t="shared" si="68"/>
        <v>5</v>
      </c>
      <c r="Y111" s="72">
        <f t="shared" si="69"/>
        <v>9</v>
      </c>
    </row>
    <row r="112" spans="1:26" ht="15.75" hidden="1">
      <c r="A112" t="s">
        <v>166</v>
      </c>
      <c r="B112" s="111" t="s">
        <v>169</v>
      </c>
      <c r="C112" s="37" t="s">
        <v>43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29">
        <f>SUM(D112:L112)</f>
        <v>0</v>
      </c>
      <c r="N112" s="29" t="str">
        <f>C112</f>
        <v>Score 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29">
        <f>SUM(O112:W112)</f>
        <v>0</v>
      </c>
      <c r="Y112" s="73">
        <f t="shared" si="69"/>
        <v>0</v>
      </c>
      <c r="Z112">
        <f>Y112-$Y$7</f>
        <v>-72</v>
      </c>
    </row>
    <row r="113" spans="2:25" ht="15.75" hidden="1" thickBot="1">
      <c r="B113" s="78"/>
      <c r="C113" s="80" t="s">
        <v>44</v>
      </c>
      <c r="D113" s="75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75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75" t="str">
        <f t="shared" si="84"/>
        <v>  </v>
      </c>
      <c r="G113" s="75" t="str">
        <f t="shared" si="84"/>
        <v>  </v>
      </c>
      <c r="H113" s="75" t="str">
        <f t="shared" si="84"/>
        <v>  </v>
      </c>
      <c r="I113" s="75" t="str">
        <f t="shared" si="84"/>
        <v>  </v>
      </c>
      <c r="J113" s="75" t="str">
        <f t="shared" si="84"/>
        <v>  </v>
      </c>
      <c r="K113" s="75" t="str">
        <f t="shared" si="84"/>
        <v>  </v>
      </c>
      <c r="L113" s="75" t="str">
        <f t="shared" si="84"/>
        <v>  </v>
      </c>
      <c r="M113" s="75">
        <f t="shared" si="66"/>
        <v>0</v>
      </c>
      <c r="N113" s="80" t="str">
        <f t="shared" si="67"/>
        <v>Stableford </v>
      </c>
      <c r="O113" s="75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75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75">
        <f t="shared" si="85"/>
        <v>5</v>
      </c>
      <c r="R113" s="75" t="str">
        <f t="shared" si="85"/>
        <v>  </v>
      </c>
      <c r="S113" s="75">
        <f t="shared" si="85"/>
        <v>5</v>
      </c>
      <c r="T113" s="75" t="str">
        <f t="shared" si="85"/>
        <v>  </v>
      </c>
      <c r="U113" s="75" t="str">
        <f t="shared" si="85"/>
        <v>  </v>
      </c>
      <c r="V113" s="75" t="str">
        <f t="shared" si="85"/>
        <v>  </v>
      </c>
      <c r="W113" s="75" t="str">
        <f t="shared" si="85"/>
        <v>  </v>
      </c>
      <c r="X113" s="75">
        <f t="shared" si="68"/>
        <v>10</v>
      </c>
      <c r="Y113" s="76">
        <f t="shared" si="69"/>
        <v>10</v>
      </c>
    </row>
    <row r="114" spans="2:25" ht="15.75" customHeight="1" hidden="1">
      <c r="B114" s="70"/>
      <c r="C114" s="87" t="s">
        <v>42</v>
      </c>
      <c r="D114" s="81">
        <v>1</v>
      </c>
      <c r="E114" s="81">
        <v>1</v>
      </c>
      <c r="F114" s="81">
        <v>1</v>
      </c>
      <c r="G114" s="81">
        <v>2</v>
      </c>
      <c r="H114" s="81">
        <v>2</v>
      </c>
      <c r="I114" s="81">
        <v>1</v>
      </c>
      <c r="J114" s="81">
        <v>1</v>
      </c>
      <c r="K114" s="81">
        <v>1</v>
      </c>
      <c r="L114" s="81">
        <v>1</v>
      </c>
      <c r="M114" s="81">
        <f t="shared" si="66"/>
        <v>11</v>
      </c>
      <c r="N114" s="87" t="str">
        <f t="shared" si="67"/>
        <v>Coups rendus </v>
      </c>
      <c r="O114" s="81">
        <v>2</v>
      </c>
      <c r="P114" s="81">
        <v>2</v>
      </c>
      <c r="Q114" s="81">
        <v>1</v>
      </c>
      <c r="R114" s="81">
        <v>1</v>
      </c>
      <c r="S114" s="81">
        <v>1</v>
      </c>
      <c r="T114" s="81">
        <v>2</v>
      </c>
      <c r="U114" s="81">
        <v>1</v>
      </c>
      <c r="V114" s="81">
        <v>1</v>
      </c>
      <c r="W114" s="81">
        <v>1</v>
      </c>
      <c r="X114" s="81">
        <f t="shared" si="68"/>
        <v>12</v>
      </c>
      <c r="Y114" s="82">
        <f t="shared" si="69"/>
        <v>23</v>
      </c>
    </row>
    <row r="115" spans="1:26" ht="15.75" hidden="1">
      <c r="A115" t="s">
        <v>167</v>
      </c>
      <c r="B115" s="111" t="str">
        <f>VLOOKUP(A115,'[1]ref'!$B$3:$C$84,2,FALSE)</f>
        <v>CLeo</v>
      </c>
      <c r="C115" s="37" t="s">
        <v>45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29">
        <f t="shared" si="66"/>
        <v>0</v>
      </c>
      <c r="N115" s="29" t="str">
        <f t="shared" si="67"/>
        <v>Score</v>
      </c>
      <c r="O115" s="37"/>
      <c r="P115" s="37"/>
      <c r="Q115" s="37"/>
      <c r="R115" s="37"/>
      <c r="S115" s="37"/>
      <c r="T115" s="37"/>
      <c r="U115" s="37"/>
      <c r="V115" s="37"/>
      <c r="W115" s="37"/>
      <c r="X115" s="29">
        <f t="shared" si="68"/>
        <v>0</v>
      </c>
      <c r="Y115" s="73">
        <f t="shared" si="69"/>
        <v>0</v>
      </c>
      <c r="Z115">
        <f>Y115-$Y$7</f>
        <v>-72</v>
      </c>
    </row>
    <row r="116" spans="2:25" ht="15.75" hidden="1" thickBot="1">
      <c r="B116" s="74"/>
      <c r="C116" s="88" t="s">
        <v>44</v>
      </c>
      <c r="D116" s="83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83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83" t="str">
        <f t="shared" si="86"/>
        <v>  </v>
      </c>
      <c r="G116" s="83" t="str">
        <f t="shared" si="86"/>
        <v>  </v>
      </c>
      <c r="H116" s="83" t="str">
        <f t="shared" si="86"/>
        <v>  </v>
      </c>
      <c r="I116" s="83" t="str">
        <f t="shared" si="86"/>
        <v>  </v>
      </c>
      <c r="J116" s="83" t="str">
        <f t="shared" si="86"/>
        <v>  </v>
      </c>
      <c r="K116" s="83" t="str">
        <f t="shared" si="86"/>
        <v>  </v>
      </c>
      <c r="L116" s="83" t="str">
        <f t="shared" si="86"/>
        <v>  </v>
      </c>
      <c r="M116" s="83">
        <f t="shared" si="66"/>
        <v>0</v>
      </c>
      <c r="N116" s="88" t="str">
        <f t="shared" si="67"/>
        <v>Stableford </v>
      </c>
      <c r="O116" s="83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83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83" t="str">
        <f t="shared" si="87"/>
        <v>  </v>
      </c>
      <c r="R116" s="83" t="str">
        <f t="shared" si="87"/>
        <v>  </v>
      </c>
      <c r="S116" s="83" t="str">
        <f t="shared" si="87"/>
        <v>  </v>
      </c>
      <c r="T116" s="83" t="str">
        <f t="shared" si="87"/>
        <v>  </v>
      </c>
      <c r="U116" s="83" t="str">
        <f t="shared" si="87"/>
        <v>  </v>
      </c>
      <c r="V116" s="83" t="str">
        <f t="shared" si="87"/>
        <v>  </v>
      </c>
      <c r="W116" s="83" t="str">
        <f t="shared" si="87"/>
        <v>  </v>
      </c>
      <c r="X116" s="83">
        <f t="shared" si="68"/>
        <v>0</v>
      </c>
      <c r="Y116" s="84">
        <f t="shared" si="69"/>
        <v>0</v>
      </c>
    </row>
    <row r="117" spans="2:25" ht="15" hidden="1">
      <c r="B117" s="77"/>
      <c r="C117" s="79" t="s">
        <v>42</v>
      </c>
      <c r="D117" s="71">
        <v>1</v>
      </c>
      <c r="E117" s="71">
        <v>2</v>
      </c>
      <c r="F117" s="71">
        <v>2</v>
      </c>
      <c r="G117" s="71">
        <v>2</v>
      </c>
      <c r="H117" s="71">
        <v>2</v>
      </c>
      <c r="I117" s="71">
        <v>2</v>
      </c>
      <c r="J117" s="71">
        <v>1</v>
      </c>
      <c r="K117" s="71">
        <v>2</v>
      </c>
      <c r="L117" s="71">
        <v>2</v>
      </c>
      <c r="M117" s="71">
        <f t="shared" si="66"/>
        <v>16</v>
      </c>
      <c r="N117" s="79" t="str">
        <f t="shared" si="67"/>
        <v>Coups rendus </v>
      </c>
      <c r="O117" s="71">
        <v>2</v>
      </c>
      <c r="P117" s="71">
        <v>2</v>
      </c>
      <c r="Q117" s="71">
        <v>2</v>
      </c>
      <c r="R117" s="71">
        <v>2</v>
      </c>
      <c r="S117" s="71">
        <v>2</v>
      </c>
      <c r="T117" s="71">
        <v>2</v>
      </c>
      <c r="U117" s="71">
        <v>1</v>
      </c>
      <c r="V117" s="71">
        <v>2</v>
      </c>
      <c r="W117" s="71">
        <v>2</v>
      </c>
      <c r="X117" s="71">
        <f t="shared" si="68"/>
        <v>17</v>
      </c>
      <c r="Y117" s="72">
        <f t="shared" si="69"/>
        <v>33</v>
      </c>
    </row>
    <row r="118" spans="1:26" ht="15.75" hidden="1">
      <c r="A118" t="s">
        <v>168</v>
      </c>
      <c r="B118" s="111" t="str">
        <f>VLOOKUP(A118,'[1]ref'!$B$3:$C$84,2,FALSE)</f>
        <v>MLeo</v>
      </c>
      <c r="C118" s="37" t="s">
        <v>43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29">
        <f>SUM(D118:L118)</f>
        <v>0</v>
      </c>
      <c r="N118" s="29" t="str">
        <f>C118</f>
        <v>Score </v>
      </c>
      <c r="O118" s="37"/>
      <c r="P118" s="37"/>
      <c r="Q118" s="37"/>
      <c r="R118" s="37"/>
      <c r="S118" s="37"/>
      <c r="T118" s="37"/>
      <c r="U118" s="37"/>
      <c r="V118" s="37"/>
      <c r="W118" s="37"/>
      <c r="X118" s="29">
        <f>SUM(O118:W118)</f>
        <v>0</v>
      </c>
      <c r="Y118" s="73">
        <f t="shared" si="69"/>
        <v>0</v>
      </c>
      <c r="Z118">
        <f>Y118-$Y$7</f>
        <v>-72</v>
      </c>
    </row>
    <row r="119" spans="2:25" ht="15.75" hidden="1" thickBot="1">
      <c r="B119" s="78"/>
      <c r="C119" s="80" t="s">
        <v>44</v>
      </c>
      <c r="D119" s="75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75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75" t="str">
        <f t="shared" si="88"/>
        <v>  </v>
      </c>
      <c r="G119" s="75" t="str">
        <f t="shared" si="88"/>
        <v>  </v>
      </c>
      <c r="H119" s="75" t="str">
        <f t="shared" si="88"/>
        <v>  </v>
      </c>
      <c r="I119" s="75" t="str">
        <f t="shared" si="88"/>
        <v>  </v>
      </c>
      <c r="J119" s="75" t="str">
        <f t="shared" si="88"/>
        <v>  </v>
      </c>
      <c r="K119" s="75" t="str">
        <f t="shared" si="88"/>
        <v>  </v>
      </c>
      <c r="L119" s="75" t="str">
        <f t="shared" si="88"/>
        <v>  </v>
      </c>
      <c r="M119" s="75">
        <f t="shared" si="66"/>
        <v>0</v>
      </c>
      <c r="N119" s="80" t="str">
        <f t="shared" si="67"/>
        <v>Stableford </v>
      </c>
      <c r="O119" s="75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75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75" t="str">
        <f t="shared" si="89"/>
        <v>  </v>
      </c>
      <c r="R119" s="75" t="str">
        <f t="shared" si="89"/>
        <v>  </v>
      </c>
      <c r="S119" s="75" t="str">
        <f t="shared" si="89"/>
        <v>  </v>
      </c>
      <c r="T119" s="75" t="str">
        <f t="shared" si="89"/>
        <v>  </v>
      </c>
      <c r="U119" s="75" t="str">
        <f t="shared" si="89"/>
        <v>  </v>
      </c>
      <c r="V119" s="75" t="str">
        <f t="shared" si="89"/>
        <v>  </v>
      </c>
      <c r="W119" s="75" t="str">
        <f t="shared" si="89"/>
        <v>  </v>
      </c>
      <c r="X119" s="75">
        <f t="shared" si="68"/>
        <v>0</v>
      </c>
      <c r="Y119" s="76">
        <f t="shared" si="69"/>
        <v>0</v>
      </c>
    </row>
    <row r="120" spans="2:25" ht="15" hidden="1">
      <c r="B120" s="70"/>
      <c r="C120" s="87" t="s">
        <v>42</v>
      </c>
      <c r="D120" s="81">
        <v>1</v>
      </c>
      <c r="E120" s="81">
        <v>1</v>
      </c>
      <c r="F120" s="81">
        <v>2</v>
      </c>
      <c r="G120" s="81">
        <v>2</v>
      </c>
      <c r="H120" s="81">
        <v>2</v>
      </c>
      <c r="I120" s="81">
        <v>2</v>
      </c>
      <c r="J120" s="81">
        <v>1</v>
      </c>
      <c r="K120" s="81">
        <v>1</v>
      </c>
      <c r="L120" s="81">
        <v>1</v>
      </c>
      <c r="M120" s="81">
        <f t="shared" si="66"/>
        <v>13</v>
      </c>
      <c r="N120" s="87" t="str">
        <f t="shared" si="67"/>
        <v>Coups rendus </v>
      </c>
      <c r="O120" s="81">
        <v>2</v>
      </c>
      <c r="P120" s="81">
        <v>2</v>
      </c>
      <c r="Q120" s="81">
        <v>1</v>
      </c>
      <c r="R120" s="81">
        <v>2</v>
      </c>
      <c r="S120" s="81">
        <v>1</v>
      </c>
      <c r="T120" s="81">
        <v>2</v>
      </c>
      <c r="U120" s="81">
        <v>1</v>
      </c>
      <c r="V120" s="81">
        <v>2</v>
      </c>
      <c r="W120" s="81">
        <v>2</v>
      </c>
      <c r="X120" s="81">
        <f t="shared" si="68"/>
        <v>15</v>
      </c>
      <c r="Y120" s="82">
        <f t="shared" si="69"/>
        <v>28</v>
      </c>
    </row>
    <row r="121" spans="1:26" ht="15.75" hidden="1">
      <c r="A121" t="s">
        <v>174</v>
      </c>
      <c r="B121" s="111" t="str">
        <f>VLOOKUP(A121,'[1]ref'!$B$3:$C$84,2,FALSE)</f>
        <v>RBou</v>
      </c>
      <c r="C121" s="37" t="s">
        <v>45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29">
        <f t="shared" si="66"/>
        <v>0</v>
      </c>
      <c r="N121" s="29" t="str">
        <f t="shared" si="67"/>
        <v>Score</v>
      </c>
      <c r="O121" s="37"/>
      <c r="P121" s="37"/>
      <c r="Q121" s="37"/>
      <c r="R121" s="37"/>
      <c r="S121" s="37"/>
      <c r="T121" s="37"/>
      <c r="U121" s="37"/>
      <c r="V121" s="37"/>
      <c r="W121" s="37"/>
      <c r="X121" s="29">
        <f t="shared" si="68"/>
        <v>0</v>
      </c>
      <c r="Y121" s="73">
        <f t="shared" si="69"/>
        <v>0</v>
      </c>
      <c r="Z121">
        <f>Y121-$Y$7</f>
        <v>-72</v>
      </c>
    </row>
    <row r="122" spans="2:25" ht="15.75" hidden="1" thickBot="1">
      <c r="B122" s="74"/>
      <c r="C122" s="88" t="s">
        <v>44</v>
      </c>
      <c r="D122" s="83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83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83" t="str">
        <f t="shared" si="90"/>
        <v>  </v>
      </c>
      <c r="G122" s="83" t="str">
        <f t="shared" si="90"/>
        <v>  </v>
      </c>
      <c r="H122" s="83" t="str">
        <f t="shared" si="90"/>
        <v>  </v>
      </c>
      <c r="I122" s="83" t="str">
        <f t="shared" si="90"/>
        <v>  </v>
      </c>
      <c r="J122" s="83" t="str">
        <f t="shared" si="90"/>
        <v>  </v>
      </c>
      <c r="K122" s="83" t="str">
        <f t="shared" si="90"/>
        <v>  </v>
      </c>
      <c r="L122" s="83" t="str">
        <f t="shared" si="90"/>
        <v>  </v>
      </c>
      <c r="M122" s="83">
        <f t="shared" si="66"/>
        <v>0</v>
      </c>
      <c r="N122" s="88" t="str">
        <f t="shared" si="67"/>
        <v>Stableford </v>
      </c>
      <c r="O122" s="83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83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83" t="str">
        <f t="shared" si="91"/>
        <v>  </v>
      </c>
      <c r="R122" s="83" t="str">
        <f t="shared" si="91"/>
        <v>  </v>
      </c>
      <c r="S122" s="83" t="str">
        <f t="shared" si="91"/>
        <v>  </v>
      </c>
      <c r="T122" s="83" t="str">
        <f t="shared" si="91"/>
        <v>  </v>
      </c>
      <c r="U122" s="83" t="str">
        <f t="shared" si="91"/>
        <v>  </v>
      </c>
      <c r="V122" s="83" t="str">
        <f t="shared" si="91"/>
        <v>  </v>
      </c>
      <c r="W122" s="83" t="str">
        <f t="shared" si="91"/>
        <v>  </v>
      </c>
      <c r="X122" s="83">
        <f t="shared" si="68"/>
        <v>0</v>
      </c>
      <c r="Y122" s="84">
        <f t="shared" si="69"/>
        <v>0</v>
      </c>
    </row>
    <row r="123" spans="2:25" ht="15" hidden="1">
      <c r="B123" s="77"/>
      <c r="C123" s="79" t="s">
        <v>42</v>
      </c>
      <c r="D123" s="71">
        <v>2</v>
      </c>
      <c r="E123" s="71">
        <v>2</v>
      </c>
      <c r="F123" s="71">
        <v>2</v>
      </c>
      <c r="G123" s="71">
        <v>3</v>
      </c>
      <c r="H123" s="71">
        <v>3</v>
      </c>
      <c r="I123" s="71">
        <v>2</v>
      </c>
      <c r="J123" s="71">
        <v>2</v>
      </c>
      <c r="K123" s="71">
        <v>2</v>
      </c>
      <c r="L123" s="71">
        <v>2</v>
      </c>
      <c r="M123" s="71">
        <f t="shared" si="66"/>
        <v>20</v>
      </c>
      <c r="N123" s="79" t="str">
        <f t="shared" si="67"/>
        <v>Coups rendus </v>
      </c>
      <c r="O123" s="71">
        <v>3</v>
      </c>
      <c r="P123" s="71">
        <v>3</v>
      </c>
      <c r="Q123" s="71">
        <v>2</v>
      </c>
      <c r="R123" s="71">
        <v>2</v>
      </c>
      <c r="S123" s="71">
        <v>2</v>
      </c>
      <c r="T123" s="71">
        <v>3</v>
      </c>
      <c r="U123" s="71">
        <v>2</v>
      </c>
      <c r="V123" s="71">
        <v>2</v>
      </c>
      <c r="W123" s="71">
        <v>2</v>
      </c>
      <c r="X123" s="71">
        <f t="shared" si="68"/>
        <v>21</v>
      </c>
      <c r="Y123" s="72">
        <f t="shared" si="69"/>
        <v>41</v>
      </c>
    </row>
    <row r="124" spans="1:26" ht="15.75" hidden="1">
      <c r="A124" t="s">
        <v>176</v>
      </c>
      <c r="B124" s="111" t="str">
        <f>VLOOKUP(A124,'[1]ref'!$B$3:$C$84,2,FALSE)</f>
        <v>NGar</v>
      </c>
      <c r="C124" s="37" t="s">
        <v>43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29">
        <f>SUM(D124:L124)</f>
        <v>0</v>
      </c>
      <c r="N124" s="29" t="str">
        <f>C124</f>
        <v>Score </v>
      </c>
      <c r="O124" s="37"/>
      <c r="P124" s="37"/>
      <c r="Q124" s="37"/>
      <c r="R124" s="37"/>
      <c r="S124" s="37"/>
      <c r="T124" s="37"/>
      <c r="U124" s="37"/>
      <c r="V124" s="37"/>
      <c r="W124" s="37"/>
      <c r="X124" s="29">
        <f>SUM(O124:W124)</f>
        <v>0</v>
      </c>
      <c r="Y124" s="73">
        <f t="shared" si="69"/>
        <v>0</v>
      </c>
      <c r="Z124">
        <f>Y124-$Y$7</f>
        <v>-72</v>
      </c>
    </row>
    <row r="125" spans="2:25" ht="15.75" hidden="1" thickBot="1">
      <c r="B125" s="78"/>
      <c r="C125" s="80" t="s">
        <v>44</v>
      </c>
      <c r="D125" s="75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75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75" t="str">
        <f t="shared" si="92"/>
        <v>  </v>
      </c>
      <c r="G125" s="75" t="str">
        <f t="shared" si="92"/>
        <v>  </v>
      </c>
      <c r="H125" s="75" t="str">
        <f t="shared" si="92"/>
        <v>  </v>
      </c>
      <c r="I125" s="75" t="str">
        <f t="shared" si="92"/>
        <v>  </v>
      </c>
      <c r="J125" s="75" t="str">
        <f t="shared" si="92"/>
        <v>  </v>
      </c>
      <c r="K125" s="75" t="str">
        <f t="shared" si="92"/>
        <v>  </v>
      </c>
      <c r="L125" s="75" t="str">
        <f t="shared" si="92"/>
        <v>  </v>
      </c>
      <c r="M125" s="75">
        <f t="shared" si="66"/>
        <v>0</v>
      </c>
      <c r="N125" s="80" t="str">
        <f t="shared" si="67"/>
        <v>Stableford </v>
      </c>
      <c r="O125" s="75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75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75" t="str">
        <f t="shared" si="93"/>
        <v>  </v>
      </c>
      <c r="R125" s="75" t="str">
        <f t="shared" si="93"/>
        <v>  </v>
      </c>
      <c r="S125" s="75" t="str">
        <f t="shared" si="93"/>
        <v>  </v>
      </c>
      <c r="T125" s="75" t="str">
        <f t="shared" si="93"/>
        <v>  </v>
      </c>
      <c r="U125" s="75" t="str">
        <f t="shared" si="93"/>
        <v>  </v>
      </c>
      <c r="V125" s="75" t="str">
        <f t="shared" si="93"/>
        <v>  </v>
      </c>
      <c r="W125" s="75" t="str">
        <f t="shared" si="93"/>
        <v>  </v>
      </c>
      <c r="X125" s="75">
        <f t="shared" si="68"/>
        <v>0</v>
      </c>
      <c r="Y125" s="76">
        <f t="shared" si="69"/>
        <v>0</v>
      </c>
    </row>
    <row r="126" spans="2:25" ht="15" hidden="1">
      <c r="B126" s="70"/>
      <c r="C126" s="87" t="s">
        <v>42</v>
      </c>
      <c r="D126" s="81">
        <v>1</v>
      </c>
      <c r="E126" s="81">
        <v>2</v>
      </c>
      <c r="F126" s="81">
        <v>2</v>
      </c>
      <c r="G126" s="81">
        <v>2</v>
      </c>
      <c r="H126" s="81">
        <v>2</v>
      </c>
      <c r="I126" s="81">
        <v>2</v>
      </c>
      <c r="J126" s="81">
        <v>1</v>
      </c>
      <c r="K126" s="81">
        <v>1</v>
      </c>
      <c r="L126" s="81">
        <v>2</v>
      </c>
      <c r="M126" s="81">
        <f>SUM(D126:L126)</f>
        <v>15</v>
      </c>
      <c r="N126" s="87" t="str">
        <f>C126</f>
        <v>Coups rendus </v>
      </c>
      <c r="O126" s="81">
        <v>2</v>
      </c>
      <c r="P126" s="81">
        <v>2</v>
      </c>
      <c r="Q126" s="81">
        <v>1</v>
      </c>
      <c r="R126" s="81">
        <v>2</v>
      </c>
      <c r="S126" s="81">
        <v>2</v>
      </c>
      <c r="T126" s="81">
        <v>2</v>
      </c>
      <c r="U126" s="81">
        <v>1</v>
      </c>
      <c r="V126" s="81">
        <v>2</v>
      </c>
      <c r="W126" s="81">
        <v>2</v>
      </c>
      <c r="X126" s="81">
        <f t="shared" si="68"/>
        <v>16</v>
      </c>
      <c r="Y126" s="82">
        <f t="shared" si="69"/>
        <v>31</v>
      </c>
    </row>
    <row r="127" spans="1:26" ht="15.75" hidden="1">
      <c r="A127" t="s">
        <v>177</v>
      </c>
      <c r="B127" s="111" t="str">
        <f>VLOOKUP(A127,'[1]ref'!$B$3:$C$84,2,FALSE)</f>
        <v>BPon</v>
      </c>
      <c r="C127" s="37" t="s">
        <v>45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29">
        <f>SUM(D127:L127)</f>
        <v>0</v>
      </c>
      <c r="N127" s="29" t="str">
        <f>C127</f>
        <v>Score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29">
        <f t="shared" si="68"/>
        <v>0</v>
      </c>
      <c r="Y127" s="73">
        <f t="shared" si="69"/>
        <v>0</v>
      </c>
      <c r="Z127">
        <f>Y127-$Y$7</f>
        <v>-72</v>
      </c>
    </row>
    <row r="128" spans="2:25" ht="15.75" hidden="1" thickBot="1">
      <c r="B128" s="74"/>
      <c r="C128" s="88" t="s">
        <v>44</v>
      </c>
      <c r="D128" s="83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83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83" t="str">
        <f t="shared" si="94"/>
        <v>  </v>
      </c>
      <c r="G128" s="83" t="str">
        <f t="shared" si="94"/>
        <v>  </v>
      </c>
      <c r="H128" s="83" t="str">
        <f t="shared" si="94"/>
        <v>  </v>
      </c>
      <c r="I128" s="83" t="str">
        <f t="shared" si="94"/>
        <v>  </v>
      </c>
      <c r="J128" s="83" t="str">
        <f t="shared" si="94"/>
        <v>  </v>
      </c>
      <c r="K128" s="83" t="str">
        <f t="shared" si="94"/>
        <v>  </v>
      </c>
      <c r="L128" s="83" t="str">
        <f t="shared" si="94"/>
        <v>  </v>
      </c>
      <c r="M128" s="83">
        <f t="shared" si="66"/>
        <v>0</v>
      </c>
      <c r="N128" s="88" t="str">
        <f t="shared" si="67"/>
        <v>Stableford </v>
      </c>
      <c r="O128" s="83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83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83" t="str">
        <f t="shared" si="95"/>
        <v>  </v>
      </c>
      <c r="R128" s="83" t="str">
        <f t="shared" si="95"/>
        <v>  </v>
      </c>
      <c r="S128" s="83" t="str">
        <f t="shared" si="95"/>
        <v>  </v>
      </c>
      <c r="T128" s="83" t="str">
        <f t="shared" si="95"/>
        <v>  </v>
      </c>
      <c r="U128" s="83" t="str">
        <f t="shared" si="95"/>
        <v>  </v>
      </c>
      <c r="V128" s="83" t="str">
        <f t="shared" si="95"/>
        <v>  </v>
      </c>
      <c r="W128" s="83" t="str">
        <f t="shared" si="95"/>
        <v>  </v>
      </c>
      <c r="X128" s="83">
        <f t="shared" si="68"/>
        <v>0</v>
      </c>
      <c r="Y128" s="84">
        <f t="shared" si="69"/>
        <v>0</v>
      </c>
    </row>
    <row r="129" spans="2:25" ht="15" hidden="1">
      <c r="B129" s="77"/>
      <c r="C129" s="79" t="s">
        <v>42</v>
      </c>
      <c r="D129" s="71">
        <v>1</v>
      </c>
      <c r="E129" s="71">
        <v>2</v>
      </c>
      <c r="F129" s="71">
        <v>2</v>
      </c>
      <c r="G129" s="71">
        <v>2</v>
      </c>
      <c r="H129" s="71">
        <v>2</v>
      </c>
      <c r="I129" s="71">
        <v>2</v>
      </c>
      <c r="J129" s="71">
        <v>1</v>
      </c>
      <c r="K129" s="71">
        <v>2</v>
      </c>
      <c r="L129" s="71">
        <v>2</v>
      </c>
      <c r="M129" s="71">
        <f t="shared" si="66"/>
        <v>16</v>
      </c>
      <c r="N129" s="79" t="str">
        <f t="shared" si="67"/>
        <v>Coups rendus </v>
      </c>
      <c r="O129" s="71">
        <v>2</v>
      </c>
      <c r="P129" s="71">
        <v>2</v>
      </c>
      <c r="Q129" s="71">
        <v>2</v>
      </c>
      <c r="R129" s="71">
        <v>2</v>
      </c>
      <c r="S129" s="71">
        <v>2</v>
      </c>
      <c r="T129" s="71">
        <v>2</v>
      </c>
      <c r="U129" s="71">
        <v>1</v>
      </c>
      <c r="V129" s="71">
        <v>2</v>
      </c>
      <c r="W129" s="71">
        <v>2</v>
      </c>
      <c r="X129" s="71">
        <f t="shared" si="68"/>
        <v>17</v>
      </c>
      <c r="Y129" s="72">
        <f t="shared" si="69"/>
        <v>33</v>
      </c>
    </row>
    <row r="130" spans="1:26" ht="15.75" hidden="1">
      <c r="A130" t="s">
        <v>180</v>
      </c>
      <c r="B130" s="111" t="s">
        <v>181</v>
      </c>
      <c r="C130" s="37" t="s">
        <v>43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29">
        <f>SUM(D130:L130)</f>
        <v>0</v>
      </c>
      <c r="N130" s="29" t="str">
        <f>C130</f>
        <v>Score </v>
      </c>
      <c r="O130" s="37"/>
      <c r="P130" s="37"/>
      <c r="Q130" s="37"/>
      <c r="R130" s="37"/>
      <c r="S130" s="37"/>
      <c r="T130" s="37"/>
      <c r="U130" s="37"/>
      <c r="V130" s="37"/>
      <c r="W130" s="37"/>
      <c r="X130" s="29">
        <f>SUM(O130:W130)</f>
        <v>0</v>
      </c>
      <c r="Y130" s="73">
        <f t="shared" si="69"/>
        <v>0</v>
      </c>
      <c r="Z130">
        <f>Y130-$Y$7</f>
        <v>-72</v>
      </c>
    </row>
    <row r="131" spans="2:25" ht="15.75" hidden="1" thickBot="1">
      <c r="B131" s="78"/>
      <c r="C131" s="80" t="s">
        <v>44</v>
      </c>
      <c r="D131" s="75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75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75" t="str">
        <f t="shared" si="96"/>
        <v>  </v>
      </c>
      <c r="G131" s="75" t="str">
        <f t="shared" si="96"/>
        <v>  </v>
      </c>
      <c r="H131" s="75" t="str">
        <f t="shared" si="96"/>
        <v>  </v>
      </c>
      <c r="I131" s="75" t="str">
        <f t="shared" si="96"/>
        <v>  </v>
      </c>
      <c r="J131" s="75" t="str">
        <f t="shared" si="96"/>
        <v>  </v>
      </c>
      <c r="K131" s="75" t="str">
        <f t="shared" si="96"/>
        <v>  </v>
      </c>
      <c r="L131" s="75" t="str">
        <f t="shared" si="96"/>
        <v>  </v>
      </c>
      <c r="M131" s="75">
        <f t="shared" si="66"/>
        <v>0</v>
      </c>
      <c r="N131" s="80" t="str">
        <f t="shared" si="67"/>
        <v>Stableford </v>
      </c>
      <c r="O131" s="75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75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75" t="str">
        <f t="shared" si="97"/>
        <v>  </v>
      </c>
      <c r="R131" s="75" t="str">
        <f t="shared" si="97"/>
        <v>  </v>
      </c>
      <c r="S131" s="75" t="str">
        <f t="shared" si="97"/>
        <v>  </v>
      </c>
      <c r="T131" s="75" t="str">
        <f t="shared" si="97"/>
        <v>  </v>
      </c>
      <c r="U131" s="75" t="str">
        <f t="shared" si="97"/>
        <v>  </v>
      </c>
      <c r="V131" s="75" t="str">
        <f t="shared" si="97"/>
        <v>  </v>
      </c>
      <c r="W131" s="75" t="str">
        <f t="shared" si="97"/>
        <v>  </v>
      </c>
      <c r="X131" s="75">
        <f t="shared" si="68"/>
        <v>0</v>
      </c>
      <c r="Y131" s="76">
        <f t="shared" si="69"/>
        <v>0</v>
      </c>
    </row>
    <row r="132" spans="2:25" ht="15" hidden="1">
      <c r="B132" s="70"/>
      <c r="C132" s="87" t="s">
        <v>42</v>
      </c>
      <c r="D132" s="81">
        <v>0</v>
      </c>
      <c r="E132" s="81">
        <v>0</v>
      </c>
      <c r="F132" s="81">
        <v>0</v>
      </c>
      <c r="G132" s="81">
        <v>1</v>
      </c>
      <c r="H132" s="81">
        <v>1</v>
      </c>
      <c r="I132" s="81">
        <v>0</v>
      </c>
      <c r="J132" s="81">
        <v>0</v>
      </c>
      <c r="K132" s="81">
        <v>0</v>
      </c>
      <c r="L132" s="81">
        <v>0</v>
      </c>
      <c r="M132" s="81">
        <f t="shared" si="66"/>
        <v>2</v>
      </c>
      <c r="N132" s="87" t="str">
        <f t="shared" si="67"/>
        <v>Coups rendus </v>
      </c>
      <c r="O132" s="81">
        <v>1</v>
      </c>
      <c r="P132" s="81">
        <v>1</v>
      </c>
      <c r="Q132" s="81">
        <v>0</v>
      </c>
      <c r="R132" s="81">
        <v>0</v>
      </c>
      <c r="S132" s="81">
        <v>0</v>
      </c>
      <c r="T132" s="81">
        <v>1</v>
      </c>
      <c r="U132" s="81">
        <v>0</v>
      </c>
      <c r="V132" s="81">
        <v>0</v>
      </c>
      <c r="W132" s="81">
        <v>0</v>
      </c>
      <c r="X132" s="81">
        <f t="shared" si="68"/>
        <v>3</v>
      </c>
      <c r="Y132" s="82">
        <f t="shared" si="69"/>
        <v>5</v>
      </c>
    </row>
    <row r="133" spans="1:26" ht="15.75" hidden="1">
      <c r="A133" t="s">
        <v>182</v>
      </c>
      <c r="B133" s="111" t="s">
        <v>183</v>
      </c>
      <c r="C133" s="37" t="s">
        <v>45</v>
      </c>
      <c r="D133" s="37"/>
      <c r="E133" s="37"/>
      <c r="F133" s="37"/>
      <c r="G133" s="37"/>
      <c r="H133" s="37"/>
      <c r="I133" s="37"/>
      <c r="J133" s="37"/>
      <c r="K133" s="224"/>
      <c r="L133" s="37"/>
      <c r="M133" s="29">
        <f t="shared" si="66"/>
        <v>0</v>
      </c>
      <c r="N133" s="29" t="str">
        <f t="shared" si="67"/>
        <v>Score</v>
      </c>
      <c r="O133" s="37"/>
      <c r="P133" s="37"/>
      <c r="Q133" s="37"/>
      <c r="R133" s="224"/>
      <c r="S133" s="37"/>
      <c r="T133" s="37"/>
      <c r="U133" s="37"/>
      <c r="V133" s="37"/>
      <c r="W133" s="37"/>
      <c r="X133" s="29">
        <f t="shared" si="68"/>
        <v>0</v>
      </c>
      <c r="Y133" s="73">
        <f t="shared" si="69"/>
        <v>0</v>
      </c>
      <c r="Z133">
        <f>Y133-$Y$7</f>
        <v>-72</v>
      </c>
    </row>
    <row r="134" spans="2:25" ht="15.75" hidden="1" thickBot="1">
      <c r="B134" s="74"/>
      <c r="C134" s="88" t="s">
        <v>44</v>
      </c>
      <c r="D134" s="83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83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83" t="str">
        <f t="shared" si="98"/>
        <v>  </v>
      </c>
      <c r="G134" s="83" t="str">
        <f t="shared" si="98"/>
        <v>  </v>
      </c>
      <c r="H134" s="83" t="str">
        <f t="shared" si="98"/>
        <v>  </v>
      </c>
      <c r="I134" s="83">
        <f t="shared" si="98"/>
        <v>5</v>
      </c>
      <c r="J134" s="83" t="str">
        <f t="shared" si="98"/>
        <v>  </v>
      </c>
      <c r="K134" s="83" t="str">
        <f t="shared" si="98"/>
        <v>  </v>
      </c>
      <c r="L134" s="83" t="str">
        <f t="shared" si="98"/>
        <v>  </v>
      </c>
      <c r="M134" s="83">
        <f t="shared" si="66"/>
        <v>5</v>
      </c>
      <c r="N134" s="88" t="str">
        <f t="shared" si="67"/>
        <v>Stableford </v>
      </c>
      <c r="O134" s="83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83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83">
        <f t="shared" si="99"/>
        <v>5</v>
      </c>
      <c r="R134" s="83" t="str">
        <f t="shared" si="99"/>
        <v>  </v>
      </c>
      <c r="S134" s="83">
        <f t="shared" si="99"/>
        <v>5</v>
      </c>
      <c r="T134" s="83" t="str">
        <f t="shared" si="99"/>
        <v>  </v>
      </c>
      <c r="U134" s="83" t="str">
        <f t="shared" si="99"/>
        <v>  </v>
      </c>
      <c r="V134" s="83" t="str">
        <f t="shared" si="99"/>
        <v>  </v>
      </c>
      <c r="W134" s="83">
        <f t="shared" si="99"/>
        <v>5</v>
      </c>
      <c r="X134" s="83">
        <f t="shared" si="68"/>
        <v>15</v>
      </c>
      <c r="Y134" s="84">
        <f t="shared" si="69"/>
        <v>20</v>
      </c>
    </row>
    <row r="135" spans="2:25" ht="15" customHeight="1" hidden="1">
      <c r="B135" s="77"/>
      <c r="C135" s="79" t="s">
        <v>42</v>
      </c>
      <c r="D135" s="71">
        <v>0</v>
      </c>
      <c r="E135" s="71">
        <v>1</v>
      </c>
      <c r="F135" s="71">
        <v>1</v>
      </c>
      <c r="G135" s="71">
        <v>1</v>
      </c>
      <c r="H135" s="71">
        <v>1</v>
      </c>
      <c r="I135" s="71">
        <v>1</v>
      </c>
      <c r="J135" s="71">
        <v>1</v>
      </c>
      <c r="K135" s="71">
        <v>1</v>
      </c>
      <c r="L135" s="71">
        <v>1</v>
      </c>
      <c r="M135" s="71">
        <f t="shared" si="66"/>
        <v>8</v>
      </c>
      <c r="N135" s="79" t="str">
        <f t="shared" si="67"/>
        <v>Coups rendus </v>
      </c>
      <c r="O135" s="71">
        <v>1</v>
      </c>
      <c r="P135" s="71">
        <v>1</v>
      </c>
      <c r="Q135" s="71">
        <v>1</v>
      </c>
      <c r="R135" s="71">
        <v>1</v>
      </c>
      <c r="S135" s="71">
        <v>1</v>
      </c>
      <c r="T135" s="71">
        <v>1</v>
      </c>
      <c r="U135" s="71">
        <v>1</v>
      </c>
      <c r="V135" s="71">
        <v>1</v>
      </c>
      <c r="W135" s="71">
        <v>1</v>
      </c>
      <c r="X135" s="71">
        <f t="shared" si="68"/>
        <v>9</v>
      </c>
      <c r="Y135" s="72">
        <f t="shared" si="69"/>
        <v>17</v>
      </c>
    </row>
    <row r="136" spans="1:26" ht="15.75" hidden="1">
      <c r="A136" t="s">
        <v>184</v>
      </c>
      <c r="B136" s="111" t="str">
        <f>VLOOKUP(A136,'[1]ref'!$B$3:$C$84,2,FALSE)</f>
        <v>JRen</v>
      </c>
      <c r="C136" s="37" t="s">
        <v>43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29">
        <f>SUM(D136:L136)</f>
        <v>0</v>
      </c>
      <c r="N136" s="29" t="str">
        <f>C136</f>
        <v>Score </v>
      </c>
      <c r="O136" s="37"/>
      <c r="P136" s="37"/>
      <c r="Q136" s="37"/>
      <c r="R136" s="37"/>
      <c r="S136" s="37"/>
      <c r="T136" s="37"/>
      <c r="U136" s="37"/>
      <c r="V136" s="37"/>
      <c r="W136" s="37"/>
      <c r="X136" s="29">
        <f>SUM(O136:W136)</f>
        <v>0</v>
      </c>
      <c r="Y136" s="73">
        <f t="shared" si="69"/>
        <v>0</v>
      </c>
      <c r="Z136">
        <f>Y136-$Y$7</f>
        <v>-72</v>
      </c>
    </row>
    <row r="137" spans="2:25" ht="15.75" hidden="1" thickBot="1">
      <c r="B137" s="78"/>
      <c r="C137" s="80" t="s">
        <v>44</v>
      </c>
      <c r="D137" s="75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75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75" t="str">
        <f t="shared" si="100"/>
        <v>  </v>
      </c>
      <c r="G137" s="75" t="str">
        <f t="shared" si="100"/>
        <v>  </v>
      </c>
      <c r="H137" s="75" t="str">
        <f t="shared" si="100"/>
        <v>  </v>
      </c>
      <c r="I137" s="75" t="str">
        <f t="shared" si="100"/>
        <v>  </v>
      </c>
      <c r="J137" s="75" t="str">
        <f t="shared" si="100"/>
        <v>  </v>
      </c>
      <c r="K137" s="75" t="str">
        <f t="shared" si="100"/>
        <v>  </v>
      </c>
      <c r="L137" s="75" t="str">
        <f t="shared" si="100"/>
        <v>  </v>
      </c>
      <c r="M137" s="75">
        <f t="shared" si="66"/>
        <v>0</v>
      </c>
      <c r="N137" s="80" t="str">
        <f t="shared" si="67"/>
        <v>Stableford </v>
      </c>
      <c r="O137" s="75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75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75" t="str">
        <f t="shared" si="101"/>
        <v>  </v>
      </c>
      <c r="R137" s="75" t="str">
        <f t="shared" si="101"/>
        <v>  </v>
      </c>
      <c r="S137" s="75" t="str">
        <f t="shared" si="101"/>
        <v>  </v>
      </c>
      <c r="T137" s="75" t="str">
        <f t="shared" si="101"/>
        <v>  </v>
      </c>
      <c r="U137" s="75" t="str">
        <f t="shared" si="101"/>
        <v>  </v>
      </c>
      <c r="V137" s="75" t="str">
        <f t="shared" si="101"/>
        <v>  </v>
      </c>
      <c r="W137" s="75" t="str">
        <f t="shared" si="101"/>
        <v>  </v>
      </c>
      <c r="X137" s="75">
        <f t="shared" si="68"/>
        <v>0</v>
      </c>
      <c r="Y137" s="76">
        <f t="shared" si="69"/>
        <v>0</v>
      </c>
    </row>
    <row r="138" spans="2:25" ht="15" hidden="1">
      <c r="B138" s="70"/>
      <c r="C138" s="87" t="s">
        <v>42</v>
      </c>
      <c r="D138" s="81">
        <v>1</v>
      </c>
      <c r="E138" s="81">
        <v>1</v>
      </c>
      <c r="F138" s="81">
        <v>2</v>
      </c>
      <c r="G138" s="81">
        <v>2</v>
      </c>
      <c r="H138" s="81">
        <v>2</v>
      </c>
      <c r="I138" s="81">
        <v>2</v>
      </c>
      <c r="J138" s="81">
        <v>1</v>
      </c>
      <c r="K138" s="81">
        <v>1</v>
      </c>
      <c r="L138" s="81">
        <v>1</v>
      </c>
      <c r="M138" s="81">
        <f t="shared" si="66"/>
        <v>13</v>
      </c>
      <c r="N138" s="87" t="str">
        <f t="shared" si="67"/>
        <v>Coups rendus </v>
      </c>
      <c r="O138" s="81">
        <v>2</v>
      </c>
      <c r="P138" s="81">
        <v>2</v>
      </c>
      <c r="Q138" s="81">
        <v>1</v>
      </c>
      <c r="R138" s="81">
        <v>1</v>
      </c>
      <c r="S138" s="81">
        <v>1</v>
      </c>
      <c r="T138" s="81">
        <v>2</v>
      </c>
      <c r="U138" s="81">
        <v>1</v>
      </c>
      <c r="V138" s="81">
        <v>2</v>
      </c>
      <c r="W138" s="81">
        <v>2</v>
      </c>
      <c r="X138" s="81">
        <f t="shared" si="68"/>
        <v>14</v>
      </c>
      <c r="Y138" s="82">
        <f t="shared" si="69"/>
        <v>27</v>
      </c>
    </row>
    <row r="139" spans="1:26" ht="15.75" hidden="1">
      <c r="A139" t="s">
        <v>186</v>
      </c>
      <c r="B139" s="111" t="str">
        <f>VLOOKUP(A139,'[1]ref'!$B$3:$C$84,2,FALSE)</f>
        <v>EPic </v>
      </c>
      <c r="C139" s="37" t="s">
        <v>45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29">
        <f t="shared" si="66"/>
        <v>0</v>
      </c>
      <c r="N139" s="29" t="str">
        <f t="shared" si="67"/>
        <v>Score</v>
      </c>
      <c r="O139" s="37"/>
      <c r="P139" s="37"/>
      <c r="Q139" s="37"/>
      <c r="R139" s="37"/>
      <c r="S139" s="37"/>
      <c r="T139" s="37"/>
      <c r="U139" s="37"/>
      <c r="V139" s="37"/>
      <c r="W139" s="37"/>
      <c r="X139" s="29">
        <f>SUM(O139:W139)</f>
        <v>0</v>
      </c>
      <c r="Y139" s="73">
        <f t="shared" si="69"/>
        <v>0</v>
      </c>
      <c r="Z139">
        <f>Y139-$Y$7</f>
        <v>-72</v>
      </c>
    </row>
    <row r="140" spans="2:25" ht="15.75" hidden="1" thickBot="1">
      <c r="B140" s="74"/>
      <c r="C140" s="88" t="s">
        <v>44</v>
      </c>
      <c r="D140" s="83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83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83" t="str">
        <f t="shared" si="102"/>
        <v>  </v>
      </c>
      <c r="G140" s="83" t="str">
        <f t="shared" si="102"/>
        <v>  </v>
      </c>
      <c r="H140" s="83" t="str">
        <f t="shared" si="102"/>
        <v>  </v>
      </c>
      <c r="I140" s="83" t="str">
        <f t="shared" si="102"/>
        <v>  </v>
      </c>
      <c r="J140" s="83" t="str">
        <f t="shared" si="102"/>
        <v>  </v>
      </c>
      <c r="K140" s="83" t="str">
        <f t="shared" si="102"/>
        <v>  </v>
      </c>
      <c r="L140" s="83" t="str">
        <f t="shared" si="102"/>
        <v>  </v>
      </c>
      <c r="M140" s="83">
        <f t="shared" si="66"/>
        <v>0</v>
      </c>
      <c r="N140" s="88" t="str">
        <f t="shared" si="67"/>
        <v>Stableford </v>
      </c>
      <c r="O140" s="83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83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83" t="str">
        <f t="shared" si="103"/>
        <v>  </v>
      </c>
      <c r="R140" s="83" t="str">
        <f t="shared" si="103"/>
        <v>  </v>
      </c>
      <c r="S140" s="83" t="str">
        <f t="shared" si="103"/>
        <v>  </v>
      </c>
      <c r="T140" s="83" t="str">
        <f t="shared" si="103"/>
        <v>  </v>
      </c>
      <c r="U140" s="83" t="str">
        <f t="shared" si="103"/>
        <v>  </v>
      </c>
      <c r="V140" s="83" t="str">
        <f t="shared" si="103"/>
        <v>  </v>
      </c>
      <c r="W140" s="83" t="str">
        <f t="shared" si="103"/>
        <v>  </v>
      </c>
      <c r="X140" s="83">
        <f t="shared" si="68"/>
        <v>0</v>
      </c>
      <c r="Y140" s="84">
        <f t="shared" si="69"/>
        <v>0</v>
      </c>
    </row>
    <row r="141" spans="2:25" ht="15">
      <c r="B141" s="77"/>
      <c r="C141" s="79" t="s">
        <v>42</v>
      </c>
      <c r="D141" s="71">
        <v>1</v>
      </c>
      <c r="E141" s="71">
        <v>1</v>
      </c>
      <c r="F141" s="71">
        <v>2</v>
      </c>
      <c r="G141" s="71">
        <v>2</v>
      </c>
      <c r="H141" s="71">
        <v>2</v>
      </c>
      <c r="I141" s="71">
        <v>1</v>
      </c>
      <c r="J141" s="71">
        <v>1</v>
      </c>
      <c r="K141" s="71">
        <v>1</v>
      </c>
      <c r="L141" s="71">
        <v>1</v>
      </c>
      <c r="M141" s="71">
        <f t="shared" si="66"/>
        <v>12</v>
      </c>
      <c r="N141" s="79" t="str">
        <f t="shared" si="67"/>
        <v>Coups rendus </v>
      </c>
      <c r="O141" s="71">
        <v>2</v>
      </c>
      <c r="P141" s="71">
        <v>2</v>
      </c>
      <c r="Q141" s="71">
        <v>1</v>
      </c>
      <c r="R141" s="71">
        <v>1</v>
      </c>
      <c r="S141" s="71">
        <v>1</v>
      </c>
      <c r="T141" s="71">
        <v>2</v>
      </c>
      <c r="U141" s="71">
        <v>1</v>
      </c>
      <c r="V141" s="71">
        <v>1</v>
      </c>
      <c r="W141" s="71">
        <v>2</v>
      </c>
      <c r="X141" s="71">
        <f t="shared" si="68"/>
        <v>13</v>
      </c>
      <c r="Y141" s="72">
        <f t="shared" si="69"/>
        <v>25</v>
      </c>
    </row>
    <row r="142" spans="1:26" ht="15.75">
      <c r="A142" t="s">
        <v>188</v>
      </c>
      <c r="B142" s="111" t="s">
        <v>189</v>
      </c>
      <c r="C142" s="37" t="s">
        <v>45</v>
      </c>
      <c r="D142" s="37">
        <v>7</v>
      </c>
      <c r="E142" s="37">
        <v>7</v>
      </c>
      <c r="F142" s="37">
        <v>6</v>
      </c>
      <c r="G142" s="37">
        <v>9</v>
      </c>
      <c r="H142" s="37">
        <v>6</v>
      </c>
      <c r="I142" s="37">
        <v>6</v>
      </c>
      <c r="J142" s="37">
        <v>7</v>
      </c>
      <c r="K142" s="37">
        <v>7</v>
      </c>
      <c r="L142" s="37">
        <v>5</v>
      </c>
      <c r="M142" s="29">
        <f>SUM(D142:L142)</f>
        <v>60</v>
      </c>
      <c r="N142" s="29" t="str">
        <f>C142</f>
        <v>Score</v>
      </c>
      <c r="O142" s="37">
        <v>8</v>
      </c>
      <c r="P142" s="37">
        <v>7</v>
      </c>
      <c r="Q142" s="37">
        <v>4</v>
      </c>
      <c r="R142" s="37">
        <v>9</v>
      </c>
      <c r="S142" s="37">
        <v>4</v>
      </c>
      <c r="T142" s="37">
        <v>8</v>
      </c>
      <c r="U142" s="37">
        <v>7</v>
      </c>
      <c r="V142" s="37">
        <v>6</v>
      </c>
      <c r="W142" s="37">
        <v>5</v>
      </c>
      <c r="X142" s="29">
        <f>SUM(O142:W142)</f>
        <v>58</v>
      </c>
      <c r="Y142" s="73">
        <f>M142+X142</f>
        <v>118</v>
      </c>
      <c r="Z142">
        <f>Y142-$Y$7</f>
        <v>46</v>
      </c>
    </row>
    <row r="143" spans="2:25" ht="15.75" thickBot="1">
      <c r="B143" s="78"/>
      <c r="C143" s="80" t="s">
        <v>44</v>
      </c>
      <c r="D143" s="75">
        <f>IF((D142-(D$7+D141))=-1,3,(IF((D142-(D$7+D141))=-2,4,(IF((D142-(D$7+D141))=-3,5,(IF((D142-(D$7+D141))=0,2,(IF((D142-(D$7+D141))=1,1,(IF((D142-(D$7+D141))=2,0,(IF((D142-(D$7+D141))=3," ","  ")))))))))))))</f>
        <v>1</v>
      </c>
      <c r="E143" s="75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0</v>
      </c>
      <c r="F143" s="75">
        <f t="shared" si="104"/>
        <v>2</v>
      </c>
      <c r="G143" s="75" t="str">
        <f t="shared" si="104"/>
        <v>  </v>
      </c>
      <c r="H143" s="75">
        <f t="shared" si="104"/>
        <v>2</v>
      </c>
      <c r="I143" s="75">
        <f t="shared" si="104"/>
        <v>0</v>
      </c>
      <c r="J143" s="75">
        <f t="shared" si="104"/>
        <v>1</v>
      </c>
      <c r="K143" s="75">
        <f t="shared" si="104"/>
        <v>0</v>
      </c>
      <c r="L143" s="75">
        <f t="shared" si="104"/>
        <v>2</v>
      </c>
      <c r="M143" s="75">
        <f t="shared" si="66"/>
        <v>8</v>
      </c>
      <c r="N143" s="80" t="str">
        <f t="shared" si="67"/>
        <v>Stableford </v>
      </c>
      <c r="O143" s="75">
        <f>IF((O142-(O$7+O141))=-1,3,(IF((O142-(O$7+O141))=-2,4,(IF((O142-(O$7+O141))=-3,5,(IF((O142-(O$7+O141))=0,2,(IF((O142-(O$7+O141))=1,1,(IF((O142-(O$7+O141))=2,0,(IF((O142-(O$7+O141))=3," ","  ")))))))))))))</f>
        <v>1</v>
      </c>
      <c r="P143" s="75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1</v>
      </c>
      <c r="Q143" s="75">
        <f t="shared" si="105"/>
        <v>2</v>
      </c>
      <c r="R143" s="75" t="str">
        <f t="shared" si="105"/>
        <v> </v>
      </c>
      <c r="S143" s="75">
        <f t="shared" si="105"/>
        <v>2</v>
      </c>
      <c r="T143" s="75">
        <f t="shared" si="105"/>
        <v>0</v>
      </c>
      <c r="U143" s="75">
        <f t="shared" si="105"/>
        <v>1</v>
      </c>
      <c r="V143" s="75">
        <f t="shared" si="105"/>
        <v>1</v>
      </c>
      <c r="W143" s="75">
        <f t="shared" si="105"/>
        <v>2</v>
      </c>
      <c r="X143" s="75">
        <f t="shared" si="68"/>
        <v>10</v>
      </c>
      <c r="Y143" s="76">
        <f t="shared" si="69"/>
        <v>18</v>
      </c>
    </row>
    <row r="144" spans="2:25" ht="15" hidden="1">
      <c r="B144" s="70"/>
      <c r="C144" s="87" t="s">
        <v>42</v>
      </c>
      <c r="D144" s="81">
        <v>0</v>
      </c>
      <c r="E144" s="81">
        <v>0</v>
      </c>
      <c r="F144" s="81">
        <v>1</v>
      </c>
      <c r="G144" s="81">
        <v>1</v>
      </c>
      <c r="H144" s="81">
        <v>1</v>
      </c>
      <c r="I144" s="81">
        <v>1</v>
      </c>
      <c r="J144" s="81">
        <v>0</v>
      </c>
      <c r="K144" s="81">
        <v>0</v>
      </c>
      <c r="L144" s="81">
        <v>0</v>
      </c>
      <c r="M144" s="81">
        <f t="shared" si="66"/>
        <v>4</v>
      </c>
      <c r="N144" s="87" t="str">
        <f t="shared" si="67"/>
        <v>Coups rendus </v>
      </c>
      <c r="O144" s="81">
        <v>1</v>
      </c>
      <c r="P144" s="81">
        <v>1</v>
      </c>
      <c r="Q144" s="81">
        <v>0</v>
      </c>
      <c r="R144" s="81">
        <v>0</v>
      </c>
      <c r="S144" s="81">
        <v>0</v>
      </c>
      <c r="T144" s="81">
        <v>1</v>
      </c>
      <c r="U144" s="81">
        <v>0</v>
      </c>
      <c r="V144" s="81">
        <v>0</v>
      </c>
      <c r="W144" s="81">
        <v>0</v>
      </c>
      <c r="X144" s="81">
        <f t="shared" si="68"/>
        <v>3</v>
      </c>
      <c r="Y144" s="82">
        <f t="shared" si="69"/>
        <v>7</v>
      </c>
    </row>
    <row r="145" spans="1:26" ht="15.75" hidden="1">
      <c r="A145" t="s">
        <v>190</v>
      </c>
      <c r="B145" s="111" t="s">
        <v>192</v>
      </c>
      <c r="C145" s="37" t="s">
        <v>45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29">
        <f t="shared" si="66"/>
        <v>0</v>
      </c>
      <c r="N145" s="29" t="str">
        <f t="shared" si="67"/>
        <v>Score</v>
      </c>
      <c r="O145" s="37"/>
      <c r="P145" s="37"/>
      <c r="Q145" s="37"/>
      <c r="R145" s="37"/>
      <c r="S145" s="37"/>
      <c r="T145" s="37"/>
      <c r="U145" s="37"/>
      <c r="V145" s="37"/>
      <c r="W145" s="37"/>
      <c r="X145" s="29">
        <f>SUM(O145:W145)</f>
        <v>0</v>
      </c>
      <c r="Y145" s="73">
        <f t="shared" si="69"/>
        <v>0</v>
      </c>
      <c r="Z145">
        <f>Y145-$Y$7</f>
        <v>-72</v>
      </c>
    </row>
    <row r="146" spans="2:25" ht="15.75" hidden="1" thickBot="1">
      <c r="B146" s="74"/>
      <c r="C146" s="88" t="s">
        <v>44</v>
      </c>
      <c r="D146" s="83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83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83" t="str">
        <f t="shared" si="106"/>
        <v>  </v>
      </c>
      <c r="G146" s="83" t="str">
        <f t="shared" si="106"/>
        <v>  </v>
      </c>
      <c r="H146" s="83" t="str">
        <f t="shared" si="106"/>
        <v>  </v>
      </c>
      <c r="I146" s="83" t="str">
        <f t="shared" si="106"/>
        <v>  </v>
      </c>
      <c r="J146" s="83" t="str">
        <f t="shared" si="106"/>
        <v>  </v>
      </c>
      <c r="K146" s="83" t="str">
        <f t="shared" si="106"/>
        <v>  </v>
      </c>
      <c r="L146" s="83" t="str">
        <f t="shared" si="106"/>
        <v>  </v>
      </c>
      <c r="M146" s="83">
        <f t="shared" si="66"/>
        <v>0</v>
      </c>
      <c r="N146" s="88" t="str">
        <f t="shared" si="67"/>
        <v>Stableford </v>
      </c>
      <c r="O146" s="83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83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83">
        <f t="shared" si="107"/>
        <v>5</v>
      </c>
      <c r="R146" s="83" t="str">
        <f t="shared" si="107"/>
        <v>  </v>
      </c>
      <c r="S146" s="83">
        <f t="shared" si="107"/>
        <v>5</v>
      </c>
      <c r="T146" s="83" t="str">
        <f t="shared" si="107"/>
        <v>  </v>
      </c>
      <c r="U146" s="83" t="str">
        <f t="shared" si="107"/>
        <v>  </v>
      </c>
      <c r="V146" s="83" t="str">
        <f t="shared" si="107"/>
        <v>  </v>
      </c>
      <c r="W146" s="83">
        <f t="shared" si="107"/>
        <v>5</v>
      </c>
      <c r="X146" s="83">
        <f t="shared" si="68"/>
        <v>15</v>
      </c>
      <c r="Y146" s="84">
        <f t="shared" si="69"/>
        <v>15</v>
      </c>
    </row>
    <row r="147" spans="2:25" ht="15" hidden="1">
      <c r="B147" s="77"/>
      <c r="C147" s="79" t="s">
        <v>42</v>
      </c>
      <c r="D147" s="71">
        <v>2</v>
      </c>
      <c r="E147" s="71">
        <v>2</v>
      </c>
      <c r="F147" s="71">
        <v>3</v>
      </c>
      <c r="G147" s="71">
        <v>3</v>
      </c>
      <c r="H147" s="71">
        <v>3</v>
      </c>
      <c r="I147" s="71">
        <v>3</v>
      </c>
      <c r="J147" s="71">
        <v>2</v>
      </c>
      <c r="K147" s="71">
        <v>2</v>
      </c>
      <c r="L147" s="71">
        <v>3</v>
      </c>
      <c r="M147" s="71">
        <f t="shared" si="66"/>
        <v>23</v>
      </c>
      <c r="N147" s="79" t="str">
        <f t="shared" si="67"/>
        <v>Coups rendus </v>
      </c>
      <c r="O147" s="71">
        <v>3</v>
      </c>
      <c r="P147" s="71">
        <v>3</v>
      </c>
      <c r="Q147" s="71">
        <v>2</v>
      </c>
      <c r="R147" s="71">
        <v>3</v>
      </c>
      <c r="S147" s="71">
        <v>2</v>
      </c>
      <c r="T147" s="71">
        <v>3</v>
      </c>
      <c r="U147" s="71">
        <v>2</v>
      </c>
      <c r="V147" s="71">
        <v>3</v>
      </c>
      <c r="W147" s="71">
        <v>3</v>
      </c>
      <c r="X147" s="71">
        <f t="shared" si="68"/>
        <v>24</v>
      </c>
      <c r="Y147" s="72">
        <f t="shared" si="69"/>
        <v>47</v>
      </c>
    </row>
    <row r="148" spans="1:26" ht="15.75" hidden="1">
      <c r="A148" t="s">
        <v>191</v>
      </c>
      <c r="B148" s="111" t="s">
        <v>193</v>
      </c>
      <c r="C148" s="37" t="s">
        <v>43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29">
        <f>SUM(D148:L148)</f>
        <v>0</v>
      </c>
      <c r="N148" s="29" t="str">
        <f>C148</f>
        <v>Score </v>
      </c>
      <c r="O148" s="37"/>
      <c r="P148" s="37"/>
      <c r="Q148" s="37"/>
      <c r="R148" s="37"/>
      <c r="S148" s="37"/>
      <c r="T148" s="37"/>
      <c r="U148" s="37"/>
      <c r="V148" s="37"/>
      <c r="W148" s="37"/>
      <c r="X148" s="29">
        <f>SUM(O148:W148)</f>
        <v>0</v>
      </c>
      <c r="Y148" s="73">
        <f t="shared" si="69"/>
        <v>0</v>
      </c>
      <c r="Z148">
        <f>Y148-$Y$7</f>
        <v>-72</v>
      </c>
    </row>
    <row r="149" spans="2:25" ht="15.75" hidden="1" thickBot="1">
      <c r="B149" s="78"/>
      <c r="C149" s="80" t="s">
        <v>44</v>
      </c>
      <c r="D149" s="75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75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75" t="str">
        <f t="shared" si="108"/>
        <v>  </v>
      </c>
      <c r="G149" s="75" t="str">
        <f t="shared" si="108"/>
        <v>  </v>
      </c>
      <c r="H149" s="75" t="str">
        <f t="shared" si="108"/>
        <v>  </v>
      </c>
      <c r="I149" s="75" t="str">
        <f t="shared" si="108"/>
        <v>  </v>
      </c>
      <c r="J149" s="75" t="str">
        <f t="shared" si="108"/>
        <v>  </v>
      </c>
      <c r="K149" s="75" t="str">
        <f t="shared" si="108"/>
        <v>  </v>
      </c>
      <c r="L149" s="75" t="str">
        <f t="shared" si="108"/>
        <v>  </v>
      </c>
      <c r="M149" s="75">
        <f t="shared" si="66"/>
        <v>0</v>
      </c>
      <c r="N149" s="80" t="str">
        <f t="shared" si="67"/>
        <v>Stableford </v>
      </c>
      <c r="O149" s="75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75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75" t="str">
        <f t="shared" si="109"/>
        <v>  </v>
      </c>
      <c r="R149" s="75" t="str">
        <f t="shared" si="109"/>
        <v>  </v>
      </c>
      <c r="S149" s="75" t="str">
        <f t="shared" si="109"/>
        <v>  </v>
      </c>
      <c r="T149" s="75" t="str">
        <f t="shared" si="109"/>
        <v>  </v>
      </c>
      <c r="U149" s="75" t="str">
        <f t="shared" si="109"/>
        <v>  </v>
      </c>
      <c r="V149" s="75" t="str">
        <f t="shared" si="109"/>
        <v>  </v>
      </c>
      <c r="W149" s="75" t="str">
        <f t="shared" si="109"/>
        <v>  </v>
      </c>
      <c r="X149" s="75">
        <f t="shared" si="68"/>
        <v>0</v>
      </c>
      <c r="Y149" s="76">
        <f t="shared" si="69"/>
        <v>0</v>
      </c>
    </row>
    <row r="150" spans="2:25" ht="15" hidden="1">
      <c r="B150" s="70"/>
      <c r="C150" s="87" t="s">
        <v>42</v>
      </c>
      <c r="D150" s="81">
        <v>1</v>
      </c>
      <c r="E150" s="81">
        <v>1</v>
      </c>
      <c r="F150" s="81">
        <v>1</v>
      </c>
      <c r="G150" s="81">
        <v>1</v>
      </c>
      <c r="H150" s="81">
        <v>2</v>
      </c>
      <c r="I150" s="81">
        <v>1</v>
      </c>
      <c r="J150" s="81">
        <v>1</v>
      </c>
      <c r="K150" s="81">
        <v>1</v>
      </c>
      <c r="L150" s="81">
        <v>1</v>
      </c>
      <c r="M150" s="81">
        <f t="shared" si="66"/>
        <v>10</v>
      </c>
      <c r="N150" s="87" t="str">
        <f t="shared" si="67"/>
        <v>Coups rendus </v>
      </c>
      <c r="O150" s="81">
        <v>1</v>
      </c>
      <c r="P150" s="81">
        <v>2</v>
      </c>
      <c r="Q150" s="81">
        <v>1</v>
      </c>
      <c r="R150" s="81">
        <v>1</v>
      </c>
      <c r="S150" s="81">
        <v>1</v>
      </c>
      <c r="T150" s="81">
        <v>2</v>
      </c>
      <c r="U150" s="81">
        <v>1</v>
      </c>
      <c r="V150" s="81">
        <v>1</v>
      </c>
      <c r="W150" s="81">
        <v>1</v>
      </c>
      <c r="X150" s="81">
        <f t="shared" si="68"/>
        <v>11</v>
      </c>
      <c r="Y150" s="82">
        <f t="shared" si="69"/>
        <v>21</v>
      </c>
    </row>
    <row r="151" spans="1:26" ht="15.75" hidden="1">
      <c r="A151" t="s">
        <v>195</v>
      </c>
      <c r="B151" s="111" t="s">
        <v>196</v>
      </c>
      <c r="C151" s="37" t="s">
        <v>45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29">
        <f t="shared" si="66"/>
        <v>0</v>
      </c>
      <c r="N151" s="29" t="str">
        <f t="shared" si="67"/>
        <v>Score</v>
      </c>
      <c r="O151" s="37"/>
      <c r="P151" s="37"/>
      <c r="Q151" s="37"/>
      <c r="R151" s="37"/>
      <c r="S151" s="37"/>
      <c r="T151" s="37"/>
      <c r="U151" s="37"/>
      <c r="V151" s="37"/>
      <c r="W151" s="37"/>
      <c r="X151" s="29">
        <f t="shared" si="68"/>
        <v>0</v>
      </c>
      <c r="Y151" s="73">
        <f t="shared" si="69"/>
        <v>0</v>
      </c>
      <c r="Z151">
        <f>Y151-$Y$7</f>
        <v>-72</v>
      </c>
    </row>
    <row r="152" spans="2:25" ht="15.75" hidden="1" thickBot="1">
      <c r="B152" s="74"/>
      <c r="C152" s="88" t="s">
        <v>44</v>
      </c>
      <c r="D152" s="83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83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83" t="str">
        <f t="shared" si="110"/>
        <v>  </v>
      </c>
      <c r="G152" s="83" t="str">
        <f t="shared" si="110"/>
        <v>  </v>
      </c>
      <c r="H152" s="83" t="str">
        <f t="shared" si="110"/>
        <v>  </v>
      </c>
      <c r="I152" s="83" t="str">
        <f t="shared" si="110"/>
        <v>  </v>
      </c>
      <c r="J152" s="83" t="str">
        <f t="shared" si="110"/>
        <v>  </v>
      </c>
      <c r="K152" s="83" t="str">
        <f t="shared" si="110"/>
        <v>  </v>
      </c>
      <c r="L152" s="83" t="str">
        <f t="shared" si="110"/>
        <v>  </v>
      </c>
      <c r="M152" s="83">
        <f t="shared" si="66"/>
        <v>0</v>
      </c>
      <c r="N152" s="88" t="str">
        <f t="shared" si="67"/>
        <v>Stableford </v>
      </c>
      <c r="O152" s="83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83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83" t="str">
        <f t="shared" si="111"/>
        <v>  </v>
      </c>
      <c r="R152" s="83" t="str">
        <f t="shared" si="111"/>
        <v>  </v>
      </c>
      <c r="S152" s="83" t="str">
        <f t="shared" si="111"/>
        <v>  </v>
      </c>
      <c r="T152" s="83" t="str">
        <f t="shared" si="111"/>
        <v>  </v>
      </c>
      <c r="U152" s="83" t="str">
        <f t="shared" si="111"/>
        <v>  </v>
      </c>
      <c r="V152" s="83" t="str">
        <f t="shared" si="111"/>
        <v>  </v>
      </c>
      <c r="W152" s="83" t="str">
        <f t="shared" si="111"/>
        <v>  </v>
      </c>
      <c r="X152" s="83">
        <f t="shared" si="68"/>
        <v>0</v>
      </c>
      <c r="Y152" s="84">
        <f t="shared" si="69"/>
        <v>0</v>
      </c>
    </row>
    <row r="153" spans="2:25" ht="15" hidden="1">
      <c r="B153" s="77"/>
      <c r="C153" s="79" t="s">
        <v>42</v>
      </c>
      <c r="D153" s="71">
        <v>0</v>
      </c>
      <c r="E153" s="71">
        <v>1</v>
      </c>
      <c r="F153" s="71">
        <v>1</v>
      </c>
      <c r="G153" s="71">
        <v>1</v>
      </c>
      <c r="H153" s="71">
        <v>1</v>
      </c>
      <c r="I153" s="71">
        <v>1</v>
      </c>
      <c r="J153" s="71">
        <v>0</v>
      </c>
      <c r="K153" s="71">
        <v>1</v>
      </c>
      <c r="L153" s="71">
        <v>1</v>
      </c>
      <c r="M153" s="71">
        <f t="shared" si="66"/>
        <v>7</v>
      </c>
      <c r="N153" s="79" t="str">
        <f t="shared" si="67"/>
        <v>Coups rendus </v>
      </c>
      <c r="O153" s="71">
        <v>1</v>
      </c>
      <c r="P153" s="71">
        <v>1</v>
      </c>
      <c r="Q153" s="71">
        <v>0</v>
      </c>
      <c r="R153" s="71">
        <v>1</v>
      </c>
      <c r="S153" s="71">
        <v>1</v>
      </c>
      <c r="T153" s="71">
        <v>1</v>
      </c>
      <c r="U153" s="71">
        <v>0</v>
      </c>
      <c r="V153" s="71">
        <v>1</v>
      </c>
      <c r="W153" s="71">
        <v>1</v>
      </c>
      <c r="X153" s="71">
        <f t="shared" si="68"/>
        <v>7</v>
      </c>
      <c r="Y153" s="72">
        <f t="shared" si="69"/>
        <v>14</v>
      </c>
    </row>
    <row r="154" spans="1:26" ht="15.75" hidden="1">
      <c r="A154" t="s">
        <v>197</v>
      </c>
      <c r="B154" s="110" t="s">
        <v>198</v>
      </c>
      <c r="C154" s="37" t="s">
        <v>45</v>
      </c>
      <c r="D154" s="224"/>
      <c r="E154" s="224"/>
      <c r="F154" s="224"/>
      <c r="G154" s="224"/>
      <c r="H154" s="224"/>
      <c r="I154" s="224"/>
      <c r="J154" s="224"/>
      <c r="K154" s="224"/>
      <c r="L154" s="224"/>
      <c r="M154" s="224">
        <f t="shared" si="66"/>
        <v>0</v>
      </c>
      <c r="N154" s="224" t="str">
        <f t="shared" si="67"/>
        <v>Score</v>
      </c>
      <c r="O154" s="224"/>
      <c r="P154" s="224"/>
      <c r="Q154" s="224"/>
      <c r="R154" s="224"/>
      <c r="S154" s="224"/>
      <c r="T154" s="224"/>
      <c r="U154" s="224"/>
      <c r="V154" s="37"/>
      <c r="W154" s="37"/>
      <c r="X154" s="29">
        <f t="shared" si="68"/>
        <v>0</v>
      </c>
      <c r="Y154" s="73">
        <f t="shared" si="69"/>
        <v>0</v>
      </c>
      <c r="Z154">
        <f>Y154-$Y$7</f>
        <v>-72</v>
      </c>
    </row>
    <row r="155" spans="2:25" ht="15.75" hidden="1" thickBot="1">
      <c r="B155" s="78"/>
      <c r="C155" s="80" t="s">
        <v>44</v>
      </c>
      <c r="D155" s="75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75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75" t="str">
        <f t="shared" si="112"/>
        <v>  </v>
      </c>
      <c r="G155" s="75" t="str">
        <f t="shared" si="112"/>
        <v>  </v>
      </c>
      <c r="H155" s="75" t="str">
        <f t="shared" si="112"/>
        <v>  </v>
      </c>
      <c r="I155" s="75" t="str">
        <f t="shared" si="112"/>
        <v>  </v>
      </c>
      <c r="J155" s="75" t="str">
        <f t="shared" si="112"/>
        <v>  </v>
      </c>
      <c r="K155" s="75" t="str">
        <f t="shared" si="112"/>
        <v>  </v>
      </c>
      <c r="L155" s="75" t="str">
        <f t="shared" si="112"/>
        <v>  </v>
      </c>
      <c r="M155" s="75">
        <f aca="true" t="shared" si="113" ref="M155:M173">SUM(D155:L155)</f>
        <v>0</v>
      </c>
      <c r="N155" s="80" t="str">
        <f aca="true" t="shared" si="114" ref="N155:N173">C155</f>
        <v>Stableford </v>
      </c>
      <c r="O155" s="75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75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75">
        <f t="shared" si="115"/>
        <v>5</v>
      </c>
      <c r="R155" s="75" t="str">
        <f t="shared" si="115"/>
        <v>  </v>
      </c>
      <c r="S155" s="75" t="str">
        <f t="shared" si="115"/>
        <v>  </v>
      </c>
      <c r="T155" s="75" t="str">
        <f t="shared" si="115"/>
        <v>  </v>
      </c>
      <c r="U155" s="75" t="str">
        <f t="shared" si="115"/>
        <v>  </v>
      </c>
      <c r="V155" s="75" t="str">
        <f t="shared" si="115"/>
        <v>  </v>
      </c>
      <c r="W155" s="75" t="str">
        <f t="shared" si="115"/>
        <v>  </v>
      </c>
      <c r="X155" s="75">
        <f aca="true" t="shared" si="116" ref="X155:X173">SUM(O155:W155)</f>
        <v>5</v>
      </c>
      <c r="Y155" s="76">
        <f aca="true" t="shared" si="117" ref="Y155:Y173">M155+X155</f>
        <v>5</v>
      </c>
    </row>
    <row r="156" spans="2:25" ht="15" hidden="1">
      <c r="B156" s="70"/>
      <c r="C156" s="87" t="s">
        <v>42</v>
      </c>
      <c r="D156" s="81">
        <v>0</v>
      </c>
      <c r="E156" s="81">
        <v>0</v>
      </c>
      <c r="F156" s="81">
        <v>1</v>
      </c>
      <c r="G156" s="81">
        <v>1</v>
      </c>
      <c r="H156" s="81">
        <v>1</v>
      </c>
      <c r="I156" s="81">
        <v>1</v>
      </c>
      <c r="J156" s="81">
        <v>0</v>
      </c>
      <c r="K156" s="81">
        <v>0</v>
      </c>
      <c r="L156" s="81">
        <v>1</v>
      </c>
      <c r="M156" s="81">
        <f t="shared" si="113"/>
        <v>5</v>
      </c>
      <c r="N156" s="87" t="str">
        <f t="shared" si="114"/>
        <v>Coups rendus </v>
      </c>
      <c r="O156" s="81">
        <v>1</v>
      </c>
      <c r="P156" s="81">
        <v>1</v>
      </c>
      <c r="Q156" s="81">
        <v>0</v>
      </c>
      <c r="R156" s="81">
        <v>0</v>
      </c>
      <c r="S156" s="81">
        <v>0</v>
      </c>
      <c r="T156" s="81">
        <v>1</v>
      </c>
      <c r="U156" s="81">
        <v>0</v>
      </c>
      <c r="V156" s="81">
        <v>1</v>
      </c>
      <c r="W156" s="81">
        <v>1</v>
      </c>
      <c r="X156" s="81">
        <f t="shared" si="116"/>
        <v>5</v>
      </c>
      <c r="Y156" s="82">
        <f t="shared" si="117"/>
        <v>10</v>
      </c>
    </row>
    <row r="157" spans="1:26" ht="15.75" hidden="1">
      <c r="A157" t="s">
        <v>201</v>
      </c>
      <c r="B157" s="111" t="str">
        <f>VLOOKUP(A157,'[1]ref'!$B$3:$C$84,2,FALSE)</f>
        <v>CDuqR</v>
      </c>
      <c r="C157" s="37" t="s">
        <v>45</v>
      </c>
      <c r="D157" s="224"/>
      <c r="E157" s="37"/>
      <c r="F157" s="37"/>
      <c r="G157" s="37"/>
      <c r="H157" s="37"/>
      <c r="I157" s="37"/>
      <c r="J157" s="224"/>
      <c r="K157" s="37"/>
      <c r="L157" s="37"/>
      <c r="M157" s="29">
        <f t="shared" si="113"/>
        <v>0</v>
      </c>
      <c r="N157" s="29" t="str">
        <f t="shared" si="114"/>
        <v>Score</v>
      </c>
      <c r="O157" s="37"/>
      <c r="P157" s="37"/>
      <c r="Q157" s="37"/>
      <c r="R157" s="224"/>
      <c r="S157" s="37"/>
      <c r="T157" s="37"/>
      <c r="U157" s="37"/>
      <c r="V157" s="37"/>
      <c r="W157" s="37"/>
      <c r="X157" s="29">
        <f t="shared" si="116"/>
        <v>0</v>
      </c>
      <c r="Y157" s="73">
        <f t="shared" si="117"/>
        <v>0</v>
      </c>
      <c r="Z157">
        <f>Y157-$Y$7</f>
        <v>-72</v>
      </c>
    </row>
    <row r="158" spans="2:25" ht="15.75" hidden="1" thickBot="1">
      <c r="B158" s="74"/>
      <c r="C158" s="88" t="s">
        <v>44</v>
      </c>
      <c r="D158" s="83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83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83" t="str">
        <f t="shared" si="118"/>
        <v>  </v>
      </c>
      <c r="G158" s="83" t="str">
        <f t="shared" si="118"/>
        <v>  </v>
      </c>
      <c r="H158" s="83" t="str">
        <f t="shared" si="118"/>
        <v>  </v>
      </c>
      <c r="I158" s="83" t="str">
        <f t="shared" si="118"/>
        <v>  </v>
      </c>
      <c r="J158" s="83" t="str">
        <f t="shared" si="118"/>
        <v>  </v>
      </c>
      <c r="K158" s="83" t="str">
        <f t="shared" si="118"/>
        <v>  </v>
      </c>
      <c r="L158" s="83" t="str">
        <f t="shared" si="118"/>
        <v>  </v>
      </c>
      <c r="M158" s="83">
        <f t="shared" si="113"/>
        <v>0</v>
      </c>
      <c r="N158" s="88" t="str">
        <f t="shared" si="114"/>
        <v>Stableford </v>
      </c>
      <c r="O158" s="83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83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83">
        <f t="shared" si="119"/>
        <v>5</v>
      </c>
      <c r="R158" s="83" t="str">
        <f t="shared" si="119"/>
        <v>  </v>
      </c>
      <c r="S158" s="83">
        <f t="shared" si="119"/>
        <v>5</v>
      </c>
      <c r="T158" s="83" t="str">
        <f t="shared" si="119"/>
        <v>  </v>
      </c>
      <c r="U158" s="83" t="str">
        <f t="shared" si="119"/>
        <v>  </v>
      </c>
      <c r="V158" s="83" t="str">
        <f t="shared" si="119"/>
        <v>  </v>
      </c>
      <c r="W158" s="83" t="str">
        <f t="shared" si="119"/>
        <v>  </v>
      </c>
      <c r="X158" s="83">
        <f t="shared" si="116"/>
        <v>10</v>
      </c>
      <c r="Y158" s="84">
        <f t="shared" si="117"/>
        <v>10</v>
      </c>
    </row>
    <row r="159" spans="2:25" ht="15" hidden="1">
      <c r="B159" s="77"/>
      <c r="C159" s="79" t="s">
        <v>42</v>
      </c>
      <c r="D159" s="71">
        <v>0</v>
      </c>
      <c r="E159" s="71">
        <v>1</v>
      </c>
      <c r="F159" s="71">
        <v>1</v>
      </c>
      <c r="G159" s="71">
        <v>1</v>
      </c>
      <c r="H159" s="71">
        <v>1</v>
      </c>
      <c r="I159" s="71">
        <v>1</v>
      </c>
      <c r="J159" s="71">
        <v>0</v>
      </c>
      <c r="K159" s="71">
        <v>1</v>
      </c>
      <c r="L159" s="71">
        <v>1</v>
      </c>
      <c r="M159" s="71">
        <f t="shared" si="113"/>
        <v>7</v>
      </c>
      <c r="N159" s="79" t="str">
        <f t="shared" si="114"/>
        <v>Coups rendus </v>
      </c>
      <c r="O159" s="71">
        <v>1</v>
      </c>
      <c r="P159" s="71">
        <v>1</v>
      </c>
      <c r="Q159" s="71">
        <v>0</v>
      </c>
      <c r="R159" s="71">
        <v>1</v>
      </c>
      <c r="S159" s="71">
        <v>1</v>
      </c>
      <c r="T159" s="71">
        <v>1</v>
      </c>
      <c r="U159" s="71">
        <v>0</v>
      </c>
      <c r="V159" s="71">
        <v>1</v>
      </c>
      <c r="W159" s="71">
        <v>1</v>
      </c>
      <c r="X159" s="71">
        <f t="shared" si="116"/>
        <v>7</v>
      </c>
      <c r="Y159" s="72">
        <f t="shared" si="117"/>
        <v>14</v>
      </c>
    </row>
    <row r="160" spans="1:26" ht="15.75" hidden="1">
      <c r="A160" t="s">
        <v>205</v>
      </c>
      <c r="B160" s="111" t="s">
        <v>204</v>
      </c>
      <c r="C160" s="37" t="s">
        <v>43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29">
        <f t="shared" si="113"/>
        <v>0</v>
      </c>
      <c r="N160" s="29" t="str">
        <f t="shared" si="114"/>
        <v>Score </v>
      </c>
      <c r="O160" s="37"/>
      <c r="P160" s="37"/>
      <c r="Q160" s="37"/>
      <c r="R160" s="37"/>
      <c r="S160" s="37"/>
      <c r="T160" s="37"/>
      <c r="U160" s="37"/>
      <c r="V160" s="37"/>
      <c r="W160" s="37"/>
      <c r="X160" s="29">
        <f t="shared" si="116"/>
        <v>0</v>
      </c>
      <c r="Y160" s="73">
        <f t="shared" si="117"/>
        <v>0</v>
      </c>
      <c r="Z160">
        <f>Y160-$Y$7</f>
        <v>-72</v>
      </c>
    </row>
    <row r="161" spans="2:25" ht="15.75" hidden="1" thickBot="1">
      <c r="B161" s="78"/>
      <c r="C161" s="80" t="s">
        <v>44</v>
      </c>
      <c r="D161" s="75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75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75" t="str">
        <f t="shared" si="120"/>
        <v>  </v>
      </c>
      <c r="G161" s="75" t="str">
        <f t="shared" si="120"/>
        <v>  </v>
      </c>
      <c r="H161" s="75" t="str">
        <f t="shared" si="120"/>
        <v>  </v>
      </c>
      <c r="I161" s="75" t="str">
        <f t="shared" si="120"/>
        <v>  </v>
      </c>
      <c r="J161" s="75" t="str">
        <f t="shared" si="120"/>
        <v>  </v>
      </c>
      <c r="K161" s="75" t="str">
        <f t="shared" si="120"/>
        <v>  </v>
      </c>
      <c r="L161" s="75" t="str">
        <f t="shared" si="120"/>
        <v>  </v>
      </c>
      <c r="M161" s="75">
        <f t="shared" si="113"/>
        <v>0</v>
      </c>
      <c r="N161" s="80" t="str">
        <f t="shared" si="114"/>
        <v>Stableford </v>
      </c>
      <c r="O161" s="75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75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75">
        <f t="shared" si="121"/>
        <v>5</v>
      </c>
      <c r="R161" s="75" t="str">
        <f t="shared" si="121"/>
        <v>  </v>
      </c>
      <c r="S161" s="75" t="str">
        <f t="shared" si="121"/>
        <v>  </v>
      </c>
      <c r="T161" s="75" t="str">
        <f t="shared" si="121"/>
        <v>  </v>
      </c>
      <c r="U161" s="75" t="str">
        <f t="shared" si="121"/>
        <v>  </v>
      </c>
      <c r="V161" s="75" t="str">
        <f t="shared" si="121"/>
        <v>  </v>
      </c>
      <c r="W161" s="75" t="str">
        <f t="shared" si="121"/>
        <v>  </v>
      </c>
      <c r="X161" s="75">
        <f t="shared" si="116"/>
        <v>5</v>
      </c>
      <c r="Y161" s="76">
        <f t="shared" si="117"/>
        <v>5</v>
      </c>
    </row>
    <row r="162" spans="2:25" ht="14.25" customHeight="1">
      <c r="B162" s="70"/>
      <c r="C162" s="87" t="s">
        <v>42</v>
      </c>
      <c r="D162" s="81">
        <v>0</v>
      </c>
      <c r="E162" s="81">
        <v>1</v>
      </c>
      <c r="F162" s="81">
        <v>1</v>
      </c>
      <c r="G162" s="81">
        <v>1</v>
      </c>
      <c r="H162" s="81">
        <v>1</v>
      </c>
      <c r="I162" s="81">
        <v>1</v>
      </c>
      <c r="J162" s="81">
        <v>0</v>
      </c>
      <c r="K162" s="81">
        <v>1</v>
      </c>
      <c r="L162" s="81">
        <v>1</v>
      </c>
      <c r="M162" s="81">
        <f t="shared" si="113"/>
        <v>7</v>
      </c>
      <c r="N162" s="87" t="str">
        <f t="shared" si="114"/>
        <v>Coups rendus </v>
      </c>
      <c r="O162" s="81">
        <v>1</v>
      </c>
      <c r="P162" s="81">
        <v>1</v>
      </c>
      <c r="Q162" s="81">
        <v>1</v>
      </c>
      <c r="R162" s="81">
        <v>1</v>
      </c>
      <c r="S162" s="81">
        <v>1</v>
      </c>
      <c r="T162" s="81">
        <v>1</v>
      </c>
      <c r="U162" s="81">
        <v>0</v>
      </c>
      <c r="V162" s="81">
        <v>1</v>
      </c>
      <c r="W162" s="81">
        <v>1</v>
      </c>
      <c r="X162" s="81">
        <f t="shared" si="116"/>
        <v>8</v>
      </c>
      <c r="Y162" s="82">
        <f t="shared" si="117"/>
        <v>15</v>
      </c>
    </row>
    <row r="163" spans="1:26" ht="15.75">
      <c r="A163" t="s">
        <v>206</v>
      </c>
      <c r="B163" s="110" t="s">
        <v>207</v>
      </c>
      <c r="C163" s="37" t="s">
        <v>45</v>
      </c>
      <c r="D163" s="37">
        <v>5</v>
      </c>
      <c r="E163" s="37">
        <v>6</v>
      </c>
      <c r="F163" s="37">
        <v>6</v>
      </c>
      <c r="G163" s="37">
        <v>4</v>
      </c>
      <c r="H163" s="37">
        <v>4</v>
      </c>
      <c r="I163" s="37">
        <v>4</v>
      </c>
      <c r="J163" s="37">
        <v>5</v>
      </c>
      <c r="K163" s="37">
        <v>5</v>
      </c>
      <c r="L163" s="37">
        <v>5</v>
      </c>
      <c r="M163" s="29">
        <f t="shared" si="113"/>
        <v>44</v>
      </c>
      <c r="N163" s="29" t="str">
        <f t="shared" si="114"/>
        <v>Score</v>
      </c>
      <c r="O163" s="37">
        <v>8</v>
      </c>
      <c r="P163" s="37">
        <v>5</v>
      </c>
      <c r="Q163" s="37">
        <v>4</v>
      </c>
      <c r="R163" s="37">
        <v>6</v>
      </c>
      <c r="S163" s="37">
        <v>4</v>
      </c>
      <c r="T163" s="37">
        <v>7</v>
      </c>
      <c r="U163" s="37">
        <v>6</v>
      </c>
      <c r="V163" s="37">
        <v>5</v>
      </c>
      <c r="W163" s="37">
        <v>6</v>
      </c>
      <c r="X163" s="29">
        <f t="shared" si="116"/>
        <v>51</v>
      </c>
      <c r="Y163" s="73">
        <f t="shared" si="117"/>
        <v>95</v>
      </c>
      <c r="Z163">
        <f>Y163-$Y$7</f>
        <v>23</v>
      </c>
    </row>
    <row r="164" spans="2:25" ht="15.75" thickBot="1">
      <c r="B164" s="74"/>
      <c r="C164" s="88" t="s">
        <v>44</v>
      </c>
      <c r="D164" s="83">
        <f>IF((D163-(D$7+D162))=-1,3,(IF((D163-(D$7+D162))=-2,4,(IF((D163-(D$7+D162))=-3,5,(IF((D163-(D$7+D162))=0,2,(IF((D163-(D$7+D162))=1,1,(IF((D163-(D$7+D162))=2,0,(IF((D163-(D$7+D162))=3," ","  ")))))))))))))</f>
        <v>2</v>
      </c>
      <c r="E164" s="83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1</v>
      </c>
      <c r="F164" s="83">
        <f t="shared" si="122"/>
        <v>1</v>
      </c>
      <c r="G164" s="83">
        <f t="shared" si="122"/>
        <v>2</v>
      </c>
      <c r="H164" s="83">
        <f t="shared" si="122"/>
        <v>3</v>
      </c>
      <c r="I164" s="83">
        <f t="shared" si="122"/>
        <v>2</v>
      </c>
      <c r="J164" s="83">
        <f t="shared" si="122"/>
        <v>2</v>
      </c>
      <c r="K164" s="83">
        <f t="shared" si="122"/>
        <v>2</v>
      </c>
      <c r="L164" s="83">
        <f t="shared" si="122"/>
        <v>2</v>
      </c>
      <c r="M164" s="83">
        <f t="shared" si="113"/>
        <v>17</v>
      </c>
      <c r="N164" s="88" t="str">
        <f t="shared" si="114"/>
        <v>Stableford </v>
      </c>
      <c r="O164" s="83">
        <f>IF((O163-(O$7+O162))=-1,3,(IF((O163-(O$7+O162))=-2,4,(IF((O163-(O$7+O162))=-3,5,(IF((O163-(O$7+O162))=0,2,(IF((O163-(O$7+O162))=1,1,(IF((O163-(O$7+O162))=2,0,(IF((O163-(O$7+O162))=3," ","  ")))))))))))))</f>
        <v>0</v>
      </c>
      <c r="P164" s="83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2</v>
      </c>
      <c r="Q164" s="83">
        <f t="shared" si="123"/>
        <v>2</v>
      </c>
      <c r="R164" s="83">
        <f t="shared" si="123"/>
        <v>2</v>
      </c>
      <c r="S164" s="83">
        <f t="shared" si="123"/>
        <v>2</v>
      </c>
      <c r="T164" s="83">
        <f t="shared" si="123"/>
        <v>0</v>
      </c>
      <c r="U164" s="83">
        <f t="shared" si="123"/>
        <v>1</v>
      </c>
      <c r="V164" s="83">
        <f t="shared" si="123"/>
        <v>2</v>
      </c>
      <c r="W164" s="83">
        <f t="shared" si="123"/>
        <v>0</v>
      </c>
      <c r="X164" s="83">
        <f t="shared" si="116"/>
        <v>11</v>
      </c>
      <c r="Y164" s="84">
        <f t="shared" si="117"/>
        <v>28</v>
      </c>
    </row>
    <row r="165" spans="2:25" ht="15">
      <c r="B165" s="77"/>
      <c r="C165" s="79" t="s">
        <v>42</v>
      </c>
      <c r="D165" s="71">
        <v>2</v>
      </c>
      <c r="E165" s="71">
        <v>2</v>
      </c>
      <c r="F165" s="71">
        <v>3</v>
      </c>
      <c r="G165" s="71">
        <v>3</v>
      </c>
      <c r="H165" s="71">
        <v>3</v>
      </c>
      <c r="I165" s="71">
        <v>3</v>
      </c>
      <c r="J165" s="71">
        <v>2</v>
      </c>
      <c r="K165" s="71">
        <v>2</v>
      </c>
      <c r="L165" s="71">
        <v>3</v>
      </c>
      <c r="M165" s="71">
        <f t="shared" si="113"/>
        <v>23</v>
      </c>
      <c r="N165" s="79" t="str">
        <f t="shared" si="114"/>
        <v>Coups rendus </v>
      </c>
      <c r="O165" s="71">
        <v>3</v>
      </c>
      <c r="P165" s="71">
        <v>3</v>
      </c>
      <c r="Q165" s="71">
        <v>2</v>
      </c>
      <c r="R165" s="71">
        <v>3</v>
      </c>
      <c r="S165" s="71">
        <v>2</v>
      </c>
      <c r="T165" s="71">
        <v>3</v>
      </c>
      <c r="U165" s="71">
        <v>2</v>
      </c>
      <c r="V165" s="71">
        <v>3</v>
      </c>
      <c r="W165" s="71">
        <v>3</v>
      </c>
      <c r="X165" s="71">
        <f t="shared" si="116"/>
        <v>24</v>
      </c>
      <c r="Y165" s="72">
        <f t="shared" si="117"/>
        <v>47</v>
      </c>
    </row>
    <row r="166" spans="2:26" ht="15.75">
      <c r="B166" s="111" t="s">
        <v>208</v>
      </c>
      <c r="C166" s="37" t="s">
        <v>43</v>
      </c>
      <c r="D166" s="37">
        <v>8</v>
      </c>
      <c r="E166" s="37">
        <v>8</v>
      </c>
      <c r="F166" s="37">
        <v>7</v>
      </c>
      <c r="G166" s="37">
        <v>5</v>
      </c>
      <c r="H166" s="37">
        <v>5</v>
      </c>
      <c r="I166" s="37">
        <v>7</v>
      </c>
      <c r="J166" s="37">
        <v>7</v>
      </c>
      <c r="K166" s="37">
        <v>7</v>
      </c>
      <c r="L166" s="37">
        <v>6</v>
      </c>
      <c r="M166" s="29">
        <f t="shared" si="113"/>
        <v>60</v>
      </c>
      <c r="N166" s="29" t="str">
        <f t="shared" si="114"/>
        <v>Score </v>
      </c>
      <c r="O166" s="37">
        <v>9</v>
      </c>
      <c r="P166" s="37">
        <v>6</v>
      </c>
      <c r="Q166" s="37">
        <v>4</v>
      </c>
      <c r="R166" s="37">
        <v>9</v>
      </c>
      <c r="S166" s="37">
        <v>5</v>
      </c>
      <c r="T166" s="37">
        <v>8</v>
      </c>
      <c r="U166" s="37">
        <v>7</v>
      </c>
      <c r="V166" s="37">
        <v>6</v>
      </c>
      <c r="W166" s="37">
        <v>7</v>
      </c>
      <c r="X166" s="29">
        <f t="shared" si="116"/>
        <v>61</v>
      </c>
      <c r="Y166" s="73">
        <f t="shared" si="117"/>
        <v>121</v>
      </c>
      <c r="Z166">
        <f>Y166-$Y$7</f>
        <v>49</v>
      </c>
    </row>
    <row r="167" spans="2:25" ht="15.75" thickBot="1">
      <c r="B167" s="78"/>
      <c r="C167" s="80" t="s">
        <v>44</v>
      </c>
      <c r="D167" s="75">
        <f>IF((D166-(D$7+D165))=-1,3,(IF((D166-(D$7+D165))=-2,4,(IF((D166-(D$7+D165))=-3,5,(IF((D166-(D$7+D165))=0,2,(IF((D166-(D$7+D165))=1,1,(IF((D166-(D$7+D165))=2,0,(IF((D166-(D$7+D165))=3," ","  ")))))))))))))</f>
        <v>1</v>
      </c>
      <c r="E167" s="75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0</v>
      </c>
      <c r="F167" s="75">
        <f t="shared" si="124"/>
        <v>2</v>
      </c>
      <c r="G167" s="75">
        <f t="shared" si="124"/>
        <v>3</v>
      </c>
      <c r="H167" s="75">
        <f t="shared" si="124"/>
        <v>4</v>
      </c>
      <c r="I167" s="75">
        <f t="shared" si="124"/>
        <v>1</v>
      </c>
      <c r="J167" s="75">
        <f t="shared" si="124"/>
        <v>2</v>
      </c>
      <c r="K167" s="75">
        <f t="shared" si="124"/>
        <v>1</v>
      </c>
      <c r="L167" s="75">
        <f t="shared" si="124"/>
        <v>3</v>
      </c>
      <c r="M167" s="75">
        <f t="shared" si="113"/>
        <v>17</v>
      </c>
      <c r="N167" s="80" t="str">
        <f t="shared" si="114"/>
        <v>Stableford </v>
      </c>
      <c r="O167" s="75">
        <f>IF((O166-(O$7+O165))=-1,3,(IF((O166-(O$7+O165))=-2,4,(IF((O166-(O$7+O165))=-3,5,(IF((O166-(O$7+O165))=0,2,(IF((O166-(O$7+O165))=1,1,(IF((O166-(O$7+O165))=2,0,(IF((O166-(O$7+O165))=3," ","  ")))))))))))))</f>
        <v>1</v>
      </c>
      <c r="P167" s="75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3</v>
      </c>
      <c r="Q167" s="75">
        <f t="shared" si="125"/>
        <v>3</v>
      </c>
      <c r="R167" s="75">
        <f t="shared" si="125"/>
        <v>1</v>
      </c>
      <c r="S167" s="75">
        <f t="shared" si="125"/>
        <v>2</v>
      </c>
      <c r="T167" s="75">
        <f t="shared" si="125"/>
        <v>1</v>
      </c>
      <c r="U167" s="75">
        <f t="shared" si="125"/>
        <v>2</v>
      </c>
      <c r="V167" s="75">
        <f t="shared" si="125"/>
        <v>3</v>
      </c>
      <c r="W167" s="75">
        <f t="shared" si="125"/>
        <v>1</v>
      </c>
      <c r="X167" s="75">
        <f t="shared" si="116"/>
        <v>17</v>
      </c>
      <c r="Y167" s="76">
        <f t="shared" si="117"/>
        <v>34</v>
      </c>
    </row>
    <row r="168" spans="2:25" ht="15" hidden="1">
      <c r="B168" s="70"/>
      <c r="C168" s="87" t="s">
        <v>42</v>
      </c>
      <c r="D168" s="81">
        <v>1</v>
      </c>
      <c r="E168" s="81">
        <v>1</v>
      </c>
      <c r="F168" s="81">
        <v>2</v>
      </c>
      <c r="G168" s="81">
        <v>2</v>
      </c>
      <c r="H168" s="81">
        <v>2</v>
      </c>
      <c r="I168" s="81">
        <v>2</v>
      </c>
      <c r="J168" s="81">
        <v>1</v>
      </c>
      <c r="K168" s="81">
        <v>1</v>
      </c>
      <c r="L168" s="81">
        <v>2</v>
      </c>
      <c r="M168" s="81">
        <f t="shared" si="113"/>
        <v>14</v>
      </c>
      <c r="N168" s="87" t="str">
        <f t="shared" si="114"/>
        <v>Coups rendus </v>
      </c>
      <c r="O168" s="81">
        <v>2</v>
      </c>
      <c r="P168" s="81">
        <v>2</v>
      </c>
      <c r="Q168" s="81">
        <v>1</v>
      </c>
      <c r="R168" s="81">
        <v>1</v>
      </c>
      <c r="S168" s="81">
        <v>1</v>
      </c>
      <c r="T168" s="81">
        <v>2</v>
      </c>
      <c r="U168" s="81">
        <v>1</v>
      </c>
      <c r="V168" s="81">
        <v>2</v>
      </c>
      <c r="W168" s="81">
        <v>2</v>
      </c>
      <c r="X168" s="81">
        <f t="shared" si="116"/>
        <v>14</v>
      </c>
      <c r="Y168" s="82">
        <f t="shared" si="117"/>
        <v>28</v>
      </c>
    </row>
    <row r="169" spans="2:26" ht="15.75" hidden="1">
      <c r="B169" s="86" t="s">
        <v>47</v>
      </c>
      <c r="C169" s="37" t="s">
        <v>45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29">
        <f t="shared" si="113"/>
        <v>0</v>
      </c>
      <c r="N169" s="29" t="str">
        <f t="shared" si="114"/>
        <v>Score</v>
      </c>
      <c r="O169" s="37"/>
      <c r="P169" s="37"/>
      <c r="Q169" s="37"/>
      <c r="R169" s="37"/>
      <c r="S169" s="37"/>
      <c r="T169" s="37"/>
      <c r="U169" s="37"/>
      <c r="V169" s="37"/>
      <c r="W169" s="37"/>
      <c r="X169" s="29">
        <f t="shared" si="116"/>
        <v>0</v>
      </c>
      <c r="Y169" s="73">
        <f t="shared" si="117"/>
        <v>0</v>
      </c>
      <c r="Z169">
        <f>Y169-$Y$7</f>
        <v>-72</v>
      </c>
    </row>
    <row r="170" spans="2:25" ht="15.75" hidden="1" thickBot="1">
      <c r="B170" s="74"/>
      <c r="C170" s="88" t="s">
        <v>44</v>
      </c>
      <c r="D170" s="83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83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83" t="str">
        <f t="shared" si="126"/>
        <v>  </v>
      </c>
      <c r="G170" s="83" t="str">
        <f t="shared" si="126"/>
        <v>  </v>
      </c>
      <c r="H170" s="83" t="str">
        <f t="shared" si="126"/>
        <v>  </v>
      </c>
      <c r="I170" s="83" t="str">
        <f t="shared" si="126"/>
        <v>  </v>
      </c>
      <c r="J170" s="83" t="str">
        <f t="shared" si="126"/>
        <v>  </v>
      </c>
      <c r="K170" s="83" t="str">
        <f t="shared" si="126"/>
        <v>  </v>
      </c>
      <c r="L170" s="83" t="str">
        <f t="shared" si="126"/>
        <v>  </v>
      </c>
      <c r="M170" s="83">
        <f t="shared" si="113"/>
        <v>0</v>
      </c>
      <c r="N170" s="88" t="str">
        <f t="shared" si="114"/>
        <v>Stableford </v>
      </c>
      <c r="O170" s="83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83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83" t="str">
        <f t="shared" si="127"/>
        <v>  </v>
      </c>
      <c r="R170" s="83" t="str">
        <f t="shared" si="127"/>
        <v>  </v>
      </c>
      <c r="S170" s="83" t="str">
        <f t="shared" si="127"/>
        <v>  </v>
      </c>
      <c r="T170" s="83" t="str">
        <f t="shared" si="127"/>
        <v>  </v>
      </c>
      <c r="U170" s="83" t="str">
        <f t="shared" si="127"/>
        <v>  </v>
      </c>
      <c r="V170" s="83" t="str">
        <f t="shared" si="127"/>
        <v>  </v>
      </c>
      <c r="W170" s="83" t="str">
        <f t="shared" si="127"/>
        <v>  </v>
      </c>
      <c r="X170" s="83">
        <f t="shared" si="116"/>
        <v>0</v>
      </c>
      <c r="Y170" s="84">
        <f t="shared" si="117"/>
        <v>0</v>
      </c>
    </row>
    <row r="171" spans="2:25" ht="15" hidden="1">
      <c r="B171" s="77"/>
      <c r="C171" s="79" t="s">
        <v>42</v>
      </c>
      <c r="D171" s="71">
        <v>2</v>
      </c>
      <c r="E171" s="71">
        <v>2</v>
      </c>
      <c r="F171" s="71">
        <v>2</v>
      </c>
      <c r="G171" s="71">
        <v>3</v>
      </c>
      <c r="H171" s="71">
        <v>3</v>
      </c>
      <c r="I171" s="71">
        <v>2</v>
      </c>
      <c r="J171" s="71">
        <v>2</v>
      </c>
      <c r="K171" s="71">
        <v>2</v>
      </c>
      <c r="L171" s="71">
        <v>2</v>
      </c>
      <c r="M171" s="71">
        <f t="shared" si="113"/>
        <v>20</v>
      </c>
      <c r="N171" s="79" t="str">
        <f t="shared" si="114"/>
        <v>Coups rendus </v>
      </c>
      <c r="O171" s="71">
        <v>3</v>
      </c>
      <c r="P171" s="71">
        <v>3</v>
      </c>
      <c r="Q171" s="71">
        <v>2</v>
      </c>
      <c r="R171" s="71">
        <v>2</v>
      </c>
      <c r="S171" s="71">
        <v>2</v>
      </c>
      <c r="T171" s="71">
        <v>3</v>
      </c>
      <c r="U171" s="71">
        <v>2</v>
      </c>
      <c r="V171" s="71">
        <v>2</v>
      </c>
      <c r="W171" s="71">
        <v>2</v>
      </c>
      <c r="X171" s="71">
        <f t="shared" si="116"/>
        <v>21</v>
      </c>
      <c r="Y171" s="72">
        <f t="shared" si="117"/>
        <v>41</v>
      </c>
    </row>
    <row r="172" spans="2:26" ht="15.75" hidden="1">
      <c r="B172" s="85" t="s">
        <v>81</v>
      </c>
      <c r="C172" s="37" t="s">
        <v>43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29">
        <f t="shared" si="113"/>
        <v>0</v>
      </c>
      <c r="N172" s="29" t="str">
        <f t="shared" si="114"/>
        <v>Score </v>
      </c>
      <c r="O172" s="37"/>
      <c r="P172" s="37"/>
      <c r="Q172" s="37"/>
      <c r="R172" s="37"/>
      <c r="S172" s="37"/>
      <c r="T172" s="37"/>
      <c r="U172" s="37"/>
      <c r="V172" s="37"/>
      <c r="W172" s="37"/>
      <c r="X172" s="29">
        <f t="shared" si="116"/>
        <v>0</v>
      </c>
      <c r="Y172" s="73">
        <f t="shared" si="117"/>
        <v>0</v>
      </c>
      <c r="Z172">
        <f>Y172-$Y$7</f>
        <v>-72</v>
      </c>
    </row>
    <row r="173" spans="2:25" ht="15.75" hidden="1" thickBot="1">
      <c r="B173" s="78"/>
      <c r="C173" s="80" t="s">
        <v>44</v>
      </c>
      <c r="D173" s="75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75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75" t="str">
        <f t="shared" si="128"/>
        <v>  </v>
      </c>
      <c r="G173" s="75" t="str">
        <f t="shared" si="128"/>
        <v>  </v>
      </c>
      <c r="H173" s="75" t="str">
        <f t="shared" si="128"/>
        <v>  </v>
      </c>
      <c r="I173" s="75" t="str">
        <f t="shared" si="128"/>
        <v>  </v>
      </c>
      <c r="J173" s="75" t="str">
        <f t="shared" si="128"/>
        <v>  </v>
      </c>
      <c r="K173" s="75" t="str">
        <f t="shared" si="128"/>
        <v>  </v>
      </c>
      <c r="L173" s="75" t="str">
        <f t="shared" si="128"/>
        <v>  </v>
      </c>
      <c r="M173" s="75">
        <f t="shared" si="113"/>
        <v>0</v>
      </c>
      <c r="N173" s="80" t="str">
        <f t="shared" si="114"/>
        <v>Stableford </v>
      </c>
      <c r="O173" s="75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75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75" t="str">
        <f t="shared" si="129"/>
        <v>  </v>
      </c>
      <c r="R173" s="75" t="str">
        <f t="shared" si="129"/>
        <v>  </v>
      </c>
      <c r="S173" s="75" t="str">
        <f t="shared" si="129"/>
        <v>  </v>
      </c>
      <c r="T173" s="75" t="str">
        <f t="shared" si="129"/>
        <v>  </v>
      </c>
      <c r="U173" s="75" t="str">
        <f t="shared" si="129"/>
        <v>  </v>
      </c>
      <c r="V173" s="75" t="str">
        <f t="shared" si="129"/>
        <v>  </v>
      </c>
      <c r="W173" s="75" t="str">
        <f t="shared" si="129"/>
        <v>  </v>
      </c>
      <c r="X173" s="75">
        <f t="shared" si="116"/>
        <v>0</v>
      </c>
      <c r="Y173" s="76">
        <f t="shared" si="117"/>
        <v>0</v>
      </c>
    </row>
    <row r="174" spans="1:28" ht="15">
      <c r="A174" s="118"/>
      <c r="B174" s="185"/>
      <c r="C174" s="186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6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18"/>
      <c r="AA174" s="179"/>
      <c r="AB174" s="179"/>
    </row>
    <row r="175" ht="16.5" customHeight="1" thickBot="1">
      <c r="AB175" s="2" t="s">
        <v>39</v>
      </c>
    </row>
    <row r="176" spans="9:32" ht="36.75" thickBot="1">
      <c r="I176" s="64" t="s">
        <v>0</v>
      </c>
      <c r="J176" s="30" t="s">
        <v>27</v>
      </c>
      <c r="K176" s="30" t="s">
        <v>2</v>
      </c>
      <c r="L176" s="30" t="s">
        <v>23</v>
      </c>
      <c r="N176" s="54" t="s">
        <v>209</v>
      </c>
      <c r="AA176" s="56" t="s">
        <v>76</v>
      </c>
      <c r="AB176" s="56" t="s">
        <v>75</v>
      </c>
      <c r="AC176" s="56" t="s">
        <v>30</v>
      </c>
      <c r="AD176" s="56" t="s">
        <v>74</v>
      </c>
      <c r="AE176" s="56" t="s">
        <v>29</v>
      </c>
      <c r="AF176" s="56"/>
    </row>
    <row r="177" spans="3:32" ht="15">
      <c r="C177" s="1" t="s">
        <v>18</v>
      </c>
      <c r="D177" s="17" t="s">
        <v>19</v>
      </c>
      <c r="E177" s="16" t="s">
        <v>20</v>
      </c>
      <c r="F177" s="18" t="s">
        <v>21</v>
      </c>
      <c r="G177" s="19" t="s">
        <v>22</v>
      </c>
      <c r="H177" s="107">
        <v>36</v>
      </c>
      <c r="I177" s="264" t="str">
        <f>B10</f>
        <v>ASer</v>
      </c>
      <c r="J177" s="140">
        <v>20.700000000000014</v>
      </c>
      <c r="K177" s="51">
        <f aca="true" t="shared" si="130" ref="K177:K208">IF(J177&gt;36,($H$177+(J177-36)),((J177*($E$178)/113))+($E$179-$Y$7))</f>
        <v>23.780530973451338</v>
      </c>
      <c r="L177" s="50">
        <f>IF(J177&lt;4.5,1,(IF(J177&lt;11.5,2,(IF(J177&lt;18.5,3,(IF(J177&lt;26.5,4,(IF(J177&lt;37,5,6)))))))))</f>
        <v>4</v>
      </c>
      <c r="N177" s="55">
        <f>IF(Y10=0,J177,(IF(J177&gt;36,(J177-AB177),(IF(AE177&gt;0,(J177-((AE177))*(AB177)),(IF(AD177&lt;AC177,(J177+AA177),J177)))))))</f>
        <v>20.800000000000015</v>
      </c>
      <c r="AA177" s="57">
        <f aca="true" t="shared" si="131" ref="AA177:AA209">IF(J177&lt;26.5,0.1,(IF(J177&lt;37,0.2,0)))</f>
        <v>0.1</v>
      </c>
      <c r="AB177" s="57">
        <f>IF(Y11=0,0,(IF(J177&lt;4.5,0.1,(IF(J177&lt;11.5,0.2,(IF(J177&lt;18.5,0.3,(IF(J177&lt;26.5,0.4,(IF(J177&lt;36.1,0.5,((Y11-36)))))))))))))</f>
        <v>0.4</v>
      </c>
      <c r="AC177" s="57">
        <f>IF(J177&lt;4.5,(-1+$E$180),(IF(J177&lt;11.5,(-2+$E$180),(IF(J177&lt;18.5,(-3+$E$180),(IF(J177&lt;26.5,(-4+$E$180),(IF(J177&lt;36.1,(-5+$E$180),0)))))))))</f>
        <v>-4</v>
      </c>
      <c r="AD177" s="57">
        <f>Y11-36</f>
        <v>-18</v>
      </c>
      <c r="AE177" s="57">
        <f>IF(AD177&gt;0,(AD177),0)</f>
        <v>0</v>
      </c>
      <c r="AF177" s="58"/>
    </row>
    <row r="178" spans="3:32" ht="15">
      <c r="C178" s="1" t="s">
        <v>8</v>
      </c>
      <c r="D178" s="17">
        <v>132</v>
      </c>
      <c r="E178" s="20">
        <v>132</v>
      </c>
      <c r="F178" s="20">
        <v>127</v>
      </c>
      <c r="G178" s="20">
        <v>125</v>
      </c>
      <c r="H178" s="108">
        <f>IF(H177&gt;60,54,((H177*$E$178)/113)+$E$179-$Y$7)</f>
        <v>41.653097345132736</v>
      </c>
      <c r="I178" s="105" t="str">
        <f>B13</f>
        <v>STry</v>
      </c>
      <c r="J178" s="140">
        <v>18.100000000000012</v>
      </c>
      <c r="K178" s="51">
        <f t="shared" si="130"/>
        <v>20.743362831858416</v>
      </c>
      <c r="L178" s="52">
        <f aca="true" t="shared" si="132" ref="L178:L209">IF(J178&lt;4.5,1,(IF(J178&lt;11.5,2,(IF(J178&lt;18.5,3,(IF(J178&lt;26.5,4,(IF(J178&lt;37,5,6)))))))))</f>
        <v>3</v>
      </c>
      <c r="N178" s="55">
        <f>IF(Y13=0,J178,(IF(J178&gt;36,(J178-AB178),(IF(AE178&gt;0,(J178-((AE178))*(AB178)),(IF(AD178&lt;AC178,(J178+AA178),J178)))))))</f>
        <v>18.100000000000012</v>
      </c>
      <c r="AA178" s="57">
        <f t="shared" si="131"/>
        <v>0.1</v>
      </c>
      <c r="AB178" s="57">
        <f>IF(Y14=0,0,(IF(J178&lt;4.5,0.1,(IF(J178&lt;11.5,0.2,(IF(J178&lt;18.5,0.3,(IF(J178&lt;26.5,0.4,(IF(J178&lt;37,0.5,((Y14-36)))))))))))))</f>
        <v>0</v>
      </c>
      <c r="AC178" s="57">
        <f aca="true" t="shared" si="133" ref="AC178:AC231">IF(J178&lt;4.5,(-1+$E$180),(IF(J178&lt;11.5,(-2+$E$180),(IF(J178&lt;18.5,(-3+$E$180),(IF(J178&lt;26.5,(-4+$E$180),(IF(J178&lt;36.1,(-5+$E$180),0)))))))))</f>
        <v>-3</v>
      </c>
      <c r="AD178" s="57">
        <f>Y14-36</f>
        <v>-36</v>
      </c>
      <c r="AE178" s="57">
        <f aca="true" t="shared" si="134" ref="AE178:AE231">IF(AD178&gt;0,(AD178),0)</f>
        <v>0</v>
      </c>
      <c r="AF178" s="58"/>
    </row>
    <row r="179" spans="3:32" ht="15">
      <c r="C179" s="1" t="s">
        <v>9</v>
      </c>
      <c r="D179" s="17">
        <v>72.3</v>
      </c>
      <c r="E179" s="20">
        <v>71.6</v>
      </c>
      <c r="F179" s="20">
        <v>73.2</v>
      </c>
      <c r="G179" s="20">
        <v>72.6</v>
      </c>
      <c r="I179" s="105" t="str">
        <f>B16</f>
        <v>PThi</v>
      </c>
      <c r="J179" s="140">
        <v>22.300000000000022</v>
      </c>
      <c r="K179" s="51">
        <f t="shared" si="130"/>
        <v>25.649557522123917</v>
      </c>
      <c r="L179" s="52">
        <f t="shared" si="132"/>
        <v>4</v>
      </c>
      <c r="N179" s="55">
        <f>IF(Y16=0,J179,(IF(J179&gt;36,(J179-AB179),(IF(AE179&gt;0,(J179-((AE179))*(AB179)),(IF(AD179&lt;AC179,(J179+AA179),J179)))))))</f>
        <v>22.300000000000022</v>
      </c>
      <c r="AA179" s="57">
        <f t="shared" si="131"/>
        <v>0.1</v>
      </c>
      <c r="AB179" s="57">
        <f>IF(Y17=0,0,(IF(J179&lt;4.5,0.1,(IF(J179&lt;11.5,0.2,(IF(J179&lt;18.5,0.3,(IF(J179&lt;26.5,0.4,(IF(J179&lt;37,0.5,((Y17-36)))))))))))))</f>
        <v>0</v>
      </c>
      <c r="AC179" s="57">
        <f t="shared" si="133"/>
        <v>-4</v>
      </c>
      <c r="AD179" s="57">
        <f>Y17-36</f>
        <v>-36</v>
      </c>
      <c r="AE179" s="57">
        <f t="shared" si="134"/>
        <v>0</v>
      </c>
      <c r="AF179" s="58"/>
    </row>
    <row r="180" spans="3:32" ht="15">
      <c r="C180" s="93" t="s">
        <v>67</v>
      </c>
      <c r="D180" s="94"/>
      <c r="E180" s="94">
        <v>0</v>
      </c>
      <c r="F180" s="20"/>
      <c r="G180" s="20"/>
      <c r="I180" s="247" t="str">
        <f>B19</f>
        <v>GDub</v>
      </c>
      <c r="J180" s="140">
        <v>19.100000000000016</v>
      </c>
      <c r="K180" s="51">
        <f t="shared" si="130"/>
        <v>21.911504424778773</v>
      </c>
      <c r="L180" s="52">
        <f t="shared" si="132"/>
        <v>4</v>
      </c>
      <c r="N180" s="55">
        <f>IF(Y19=0,J180,(IF(J180&gt;36,(J180-AB180),(IF(AE180&gt;0,(J180-((AE180))*(AB180)),(IF(AD180&lt;AC180,(J180+AA180),J180)))))))</f>
        <v>19.200000000000017</v>
      </c>
      <c r="AA180" s="57">
        <f t="shared" si="131"/>
        <v>0.1</v>
      </c>
      <c r="AB180" s="57">
        <f>IF(Y20=0,0,(IF(J180&lt;4.5,0.1,(IF(J180&lt;11.5,0.2,(IF(J180&lt;18.5,0.3,(IF(J180&lt;26.5,0.4,(IF(J180&lt;37,0.5,((Y20-36)))))))))))))</f>
        <v>0.4</v>
      </c>
      <c r="AC180" s="57">
        <f t="shared" si="133"/>
        <v>-4</v>
      </c>
      <c r="AD180" s="57">
        <f>Y20-36</f>
        <v>-19</v>
      </c>
      <c r="AE180" s="57">
        <f t="shared" si="134"/>
        <v>0</v>
      </c>
      <c r="AF180" s="58"/>
    </row>
    <row r="181" spans="9:32" ht="15">
      <c r="I181" s="105" t="str">
        <f>B22</f>
        <v>ARaf</v>
      </c>
      <c r="J181" s="140">
        <v>17.000000000000018</v>
      </c>
      <c r="K181" s="51">
        <f t="shared" si="130"/>
        <v>19.458407079646033</v>
      </c>
      <c r="L181" s="52">
        <f t="shared" si="132"/>
        <v>3</v>
      </c>
      <c r="N181" s="55">
        <f>IF(Y22=0,J181,(IF(J181&gt;36,(J181-AB181),(IF(AE181&gt;0,(J181-((AE181))*(AB181)),(IF(AD181&lt;AC181,(J181+AA181),J181)))))))</f>
        <v>17.000000000000018</v>
      </c>
      <c r="AA181" s="57">
        <f t="shared" si="131"/>
        <v>0.1</v>
      </c>
      <c r="AB181" s="57">
        <f>IF(Y23=0,0,(IF(J181&lt;4.5,0.1,(IF(J181&lt;11.5,0.2,(IF(J181&lt;18.5,0.3,(IF(J181&lt;26.5,0.4,(IF(J181&lt;37,0.5,((Y23-36)))))))))))))</f>
        <v>0</v>
      </c>
      <c r="AC181" s="57">
        <f t="shared" si="133"/>
        <v>-3</v>
      </c>
      <c r="AD181" s="57">
        <f>Y23-36</f>
        <v>-36</v>
      </c>
      <c r="AE181" s="57">
        <f t="shared" si="134"/>
        <v>0</v>
      </c>
      <c r="AF181" s="58"/>
    </row>
    <row r="182" spans="9:32" ht="15">
      <c r="I182" s="247" t="str">
        <f>B25</f>
        <v>PLai</v>
      </c>
      <c r="J182" s="140">
        <v>18.700000000000014</v>
      </c>
      <c r="K182" s="51">
        <f t="shared" si="130"/>
        <v>21.44424778761063</v>
      </c>
      <c r="L182" s="52">
        <f t="shared" si="132"/>
        <v>4</v>
      </c>
      <c r="N182" s="55">
        <f>IF(Y25=0,J182,(IF(J182&gt;36,(J182-AB182),(IF(AE182&gt;0,(J182-((AE182))*(AB182)),(IF(AD182&lt;AC182,(J182+AA182),J182)))))))</f>
        <v>18.800000000000015</v>
      </c>
      <c r="AA182" s="57">
        <f t="shared" si="131"/>
        <v>0.1</v>
      </c>
      <c r="AB182" s="57">
        <f>IF(Y26=0,0,(IF(J182&lt;4.5,0.1,(IF(J182&lt;11.5,0.2,(IF(J182&lt;18.5,0.3,(IF(J182&lt;26.5,0.4,(IF(J182&lt;37,0.5,((Y26-36)))))))))))))</f>
        <v>0.4</v>
      </c>
      <c r="AC182" s="57">
        <f t="shared" si="133"/>
        <v>-4</v>
      </c>
      <c r="AD182" s="57">
        <f>Y26-36</f>
        <v>-11</v>
      </c>
      <c r="AE182" s="57">
        <f t="shared" si="134"/>
        <v>0</v>
      </c>
      <c r="AF182" s="58"/>
    </row>
    <row r="183" spans="9:32" ht="15">
      <c r="I183" s="105" t="str">
        <f>B28</f>
        <v>JDel</v>
      </c>
      <c r="J183" s="140">
        <v>8.2</v>
      </c>
      <c r="K183" s="51">
        <f t="shared" si="130"/>
        <v>9.178761061946895</v>
      </c>
      <c r="L183" s="52">
        <f t="shared" si="132"/>
        <v>2</v>
      </c>
      <c r="N183" s="55">
        <f>IF(Y28=0,J183,(IF(J183&gt;36,(J183-AB183),(IF(AE183&gt;0,(J183-((AE183))*(AB183)),(IF(AD183&lt;AC183,(J183+AA183),J183)))))))</f>
        <v>8.2</v>
      </c>
      <c r="AA183" s="57">
        <f t="shared" si="131"/>
        <v>0.1</v>
      </c>
      <c r="AB183" s="57">
        <f>IF(Y29=0,0,(IF(J183&lt;4.5,0.1,(IF(J183&lt;11.5,0.2,(IF(J183&lt;18.5,0.3,(IF(J183&lt;26.5,0.4,(IF(J183&lt;37,0.5,((Y29-36)))))))))))))</f>
        <v>0.2</v>
      </c>
      <c r="AC183" s="57">
        <f t="shared" si="133"/>
        <v>-2</v>
      </c>
      <c r="AD183" s="57">
        <f>Y29-36</f>
        <v>-26</v>
      </c>
      <c r="AE183" s="57">
        <f t="shared" si="134"/>
        <v>0</v>
      </c>
      <c r="AF183" s="58"/>
    </row>
    <row r="184" spans="9:32" ht="15">
      <c r="I184" s="105" t="str">
        <f>B31</f>
        <v>YDej</v>
      </c>
      <c r="J184" s="140">
        <v>18.30000000000001</v>
      </c>
      <c r="K184" s="51">
        <f t="shared" si="130"/>
        <v>20.976991150442483</v>
      </c>
      <c r="L184" s="52">
        <f t="shared" si="132"/>
        <v>3</v>
      </c>
      <c r="N184" s="55">
        <f>IF(Y31=0,J184,(IF(J184&gt;36,(J184-AB184),(IF(AE184&gt;0,(J184-((AE184))*(AB184)),(IF(AD184&lt;AC184,(J184+AA184),J184)))))))</f>
        <v>18.30000000000001</v>
      </c>
      <c r="O184" t="s">
        <v>1</v>
      </c>
      <c r="AA184" s="57">
        <f t="shared" si="131"/>
        <v>0.1</v>
      </c>
      <c r="AB184" s="57">
        <f>IF(Y32=0,0,(IF(J184&lt;4.5,0.1,(IF(J184&lt;11.5,0.2,(IF(J184&lt;18.5,0.3,(IF(J184&lt;26.5,0.4,(IF(J184&lt;37,0.5,((Y32-36)))))))))))))</f>
        <v>0</v>
      </c>
      <c r="AC184" s="57">
        <f t="shared" si="133"/>
        <v>-3</v>
      </c>
      <c r="AD184" s="57">
        <f>Y32-36</f>
        <v>-36</v>
      </c>
      <c r="AE184" s="57">
        <f t="shared" si="134"/>
        <v>0</v>
      </c>
      <c r="AF184" s="58"/>
    </row>
    <row r="185" spans="9:32" ht="15">
      <c r="I185" s="247" t="str">
        <f>B34</f>
        <v>TMont</v>
      </c>
      <c r="J185" s="140">
        <v>25.700000000000017</v>
      </c>
      <c r="K185" s="51">
        <f t="shared" si="130"/>
        <v>29.621238938053114</v>
      </c>
      <c r="L185" s="52">
        <f t="shared" si="132"/>
        <v>4</v>
      </c>
      <c r="N185" s="55">
        <f>IF(Y34=0,J185,(IF(J185&gt;36,(J185-AB185),(IF(AE185&gt;0,(J185-((AE185))*(AB185)),(IF(AD185&lt;AC185,(J185+AA185),J185)))))))</f>
        <v>25.80000000000002</v>
      </c>
      <c r="AA185" s="57">
        <f t="shared" si="131"/>
        <v>0.1</v>
      </c>
      <c r="AB185" s="57">
        <f>IF(Y35=0,0,(IF(J185&lt;4.5,0.1,(IF(J185&lt;11.5,0.2,(IF(J185&lt;18.5,0.3,(IF(J185&lt;26.5,0.4,(IF(J185&lt;37,0.5,((Y35-36)))))))))))))</f>
        <v>0.4</v>
      </c>
      <c r="AC185" s="57">
        <f t="shared" si="133"/>
        <v>-4</v>
      </c>
      <c r="AD185" s="57">
        <f>Y35-36</f>
        <v>-6</v>
      </c>
      <c r="AE185" s="57">
        <f t="shared" si="134"/>
        <v>0</v>
      </c>
      <c r="AF185" s="58"/>
    </row>
    <row r="186" spans="9:32" ht="15">
      <c r="I186" s="105" t="str">
        <f>B37</f>
        <v>JPCho</v>
      </c>
      <c r="J186" s="140">
        <v>20.900000000000013</v>
      </c>
      <c r="K186" s="51">
        <f t="shared" si="130"/>
        <v>24.014159292035405</v>
      </c>
      <c r="L186" s="52">
        <f t="shared" si="132"/>
        <v>4</v>
      </c>
      <c r="N186" s="55">
        <f>IF(Y37=0,J186,(IF(J186&gt;36,(J186-AB186),(IF(AE186&gt;0,(J186-((AE186))*(AB186)),(IF(AD186&lt;AC186,(J186+AA186),J186)))))))</f>
        <v>20.900000000000013</v>
      </c>
      <c r="AA186" s="57">
        <f t="shared" si="131"/>
        <v>0.1</v>
      </c>
      <c r="AB186" s="57">
        <f>IF(Y38=0,0,(IF(J186&lt;4.5,0.1,(IF(J186&lt;11.5,0.2,(IF(J186&lt;18.5,0.3,(IF(J186&lt;26.5,0.4,(IF(J186&lt;37,0.5,((Y38-36)))))))))))))</f>
        <v>0</v>
      </c>
      <c r="AC186" s="57">
        <f t="shared" si="133"/>
        <v>-4</v>
      </c>
      <c r="AD186" s="57">
        <f>Y38-36</f>
        <v>-36</v>
      </c>
      <c r="AE186" s="57">
        <f t="shared" si="134"/>
        <v>0</v>
      </c>
      <c r="AF186" s="58"/>
    </row>
    <row r="187" spans="9:32" ht="15">
      <c r="I187" s="105" t="str">
        <f>B40</f>
        <v>GGar</v>
      </c>
      <c r="J187" s="140">
        <v>22.90000000000001</v>
      </c>
      <c r="K187" s="51">
        <f t="shared" si="130"/>
        <v>26.35044247787611</v>
      </c>
      <c r="L187" s="52">
        <f t="shared" si="132"/>
        <v>4</v>
      </c>
      <c r="N187" s="55">
        <f>IF(Y40=0,J187,(IF(J187&gt;36,(J187-AB187),(IF(AE187&gt;0,(J187-((AE187))*(AB187)),(IF(AD187&lt;AC187,(J187+AA187),J187)))))))</f>
        <v>22.90000000000001</v>
      </c>
      <c r="AA187" s="57">
        <f t="shared" si="131"/>
        <v>0.1</v>
      </c>
      <c r="AB187" s="57">
        <f>IF(Y41=0,0,(IF(J187&lt;4.5,0.1,(IF(J187&lt;11.5,0.2,(IF(J187&lt;18.5,0.3,(IF(J187&lt;26.5,0.4,(IF(J187&lt;37,0.5,((Y41-36)))))))))))))</f>
        <v>0</v>
      </c>
      <c r="AC187" s="57">
        <f t="shared" si="133"/>
        <v>-4</v>
      </c>
      <c r="AD187" s="57">
        <f>Y41-36</f>
        <v>-36</v>
      </c>
      <c r="AE187" s="57">
        <f t="shared" si="134"/>
        <v>0</v>
      </c>
      <c r="AF187" s="58"/>
    </row>
    <row r="188" spans="9:32" ht="15">
      <c r="I188" s="105" t="str">
        <f>B43</f>
        <v>PhBar</v>
      </c>
      <c r="J188" s="140">
        <v>28.4</v>
      </c>
      <c r="K188" s="51">
        <f t="shared" si="130"/>
        <v>32.775221238938045</v>
      </c>
      <c r="L188" s="52">
        <f t="shared" si="132"/>
        <v>5</v>
      </c>
      <c r="N188" s="55">
        <f>IF(Y43=0,J188,(IF(J188&gt;36,(J188-AB188),(IF(AE188&gt;0,(J188-((AE188))*(AB188)),(IF(AD188&lt;AC188,(J188+AA188),J188)))))))</f>
        <v>28.4</v>
      </c>
      <c r="AA188" s="57">
        <f t="shared" si="131"/>
        <v>0.2</v>
      </c>
      <c r="AB188" s="57">
        <f>IF(Y44=0,0,(IF(J188&lt;4.5,0.1,(IF(J188&lt;11.5,0.2,(IF(J188&lt;18.5,0.3,(IF(J188&lt;26.5,0.4,(IF(J188&lt;37,0.5,((Y44-36)))))))))))))</f>
        <v>0</v>
      </c>
      <c r="AC188" s="57">
        <f t="shared" si="133"/>
        <v>-5</v>
      </c>
      <c r="AD188" s="57">
        <f>Y44-36</f>
        <v>-36</v>
      </c>
      <c r="AE188" s="57">
        <f t="shared" si="134"/>
        <v>0</v>
      </c>
      <c r="AF188" s="58"/>
    </row>
    <row r="189" spans="9:32" ht="15">
      <c r="I189" s="105" t="str">
        <f>B46</f>
        <v>PPer</v>
      </c>
      <c r="J189" s="140">
        <v>14</v>
      </c>
      <c r="K189" s="51">
        <f t="shared" si="130"/>
        <v>15.953982300884949</v>
      </c>
      <c r="L189" s="52">
        <f t="shared" si="132"/>
        <v>3</v>
      </c>
      <c r="N189" s="55">
        <f>IF(Y46=0,J189,(IF(J189&gt;36,(J189-AB189),(IF(AE189&gt;0,(J189-((AE189))*(AB189)),(IF(AD189&lt;AC189,(J189+AA189),J189)))))))</f>
        <v>14</v>
      </c>
      <c r="AA189" s="57">
        <f t="shared" si="131"/>
        <v>0.1</v>
      </c>
      <c r="AB189" s="57">
        <f>IF(Y47=0,0,(IF(J189&lt;4.5,0.1,(IF(J189&lt;11.5,0.2,(IF(J189&lt;18.5,0.3,(IF(J189&lt;26.5,0.4,(IF(J189&lt;37,0.5,((Y47-36)))))))))))))</f>
        <v>0</v>
      </c>
      <c r="AC189" s="57">
        <f t="shared" si="133"/>
        <v>-3</v>
      </c>
      <c r="AD189" s="57">
        <f>Y47-36</f>
        <v>-36</v>
      </c>
      <c r="AE189" s="57">
        <f t="shared" si="134"/>
        <v>0</v>
      </c>
      <c r="AF189" s="58"/>
    </row>
    <row r="190" spans="9:32" ht="15">
      <c r="I190" s="247" t="str">
        <f>B49</f>
        <v>BRou</v>
      </c>
      <c r="J190" s="140">
        <v>26.899999999999995</v>
      </c>
      <c r="K190" s="51">
        <f t="shared" si="130"/>
        <v>31.02300884955751</v>
      </c>
      <c r="L190" s="52">
        <f t="shared" si="132"/>
        <v>5</v>
      </c>
      <c r="N190" s="55">
        <f>IF(Y49=0,J190,(IF(J190&gt;36,(J190-AB190),(IF(AE190&gt;0,(J190-((AE190))*(AB190)),(IF(AD190&lt;AC190,(J190+AA190),J190)))))))</f>
        <v>27.099999999999994</v>
      </c>
      <c r="AA190" s="57">
        <f t="shared" si="131"/>
        <v>0.2</v>
      </c>
      <c r="AB190" s="57">
        <f>IF(Y50=0,0,(IF(J190&lt;4.5,0.1,(IF(J190&lt;11.5,0.2,(IF(J190&lt;18.5,0.3,(IF(J190&lt;26.5,0.4,(IF(J190&lt;37,0.5,((Y50-36)))))))))))))</f>
        <v>0.5</v>
      </c>
      <c r="AC190" s="57">
        <f t="shared" si="133"/>
        <v>-5</v>
      </c>
      <c r="AD190" s="57">
        <f>Y50-36</f>
        <v>-8</v>
      </c>
      <c r="AE190" s="57">
        <f t="shared" si="134"/>
        <v>0</v>
      </c>
      <c r="AF190" s="58"/>
    </row>
    <row r="191" spans="9:32" ht="15">
      <c r="I191" s="105" t="str">
        <f>B52</f>
        <v>MBer</v>
      </c>
      <c r="J191" s="140">
        <v>30.199999999999996</v>
      </c>
      <c r="K191" s="51">
        <f t="shared" si="130"/>
        <v>34.877876106194684</v>
      </c>
      <c r="L191" s="52">
        <f t="shared" si="132"/>
        <v>5</v>
      </c>
      <c r="N191" s="55">
        <f>IF(Y52=0,J191,(IF(J191&gt;36,(J191-AB191),(IF(AE191&gt;0,(J191-((AE191))*(AB191)),(IF(AD191&lt;AC191,(J191+AA191),J191)))))))</f>
        <v>30.199999999999996</v>
      </c>
      <c r="AA191" s="57">
        <f t="shared" si="131"/>
        <v>0.2</v>
      </c>
      <c r="AB191" s="57">
        <f>IF(Y53=0,0,(IF(J191&lt;4.5,0.1,(IF(J191&lt;11.5,0.2,(IF(J191&lt;18.5,0.3,(IF(J191&lt;26.5,0.4,(IF(J191&lt;37,0.5,((Y53-36)))))))))))))</f>
        <v>0</v>
      </c>
      <c r="AC191" s="57">
        <f t="shared" si="133"/>
        <v>-5</v>
      </c>
      <c r="AD191" s="57">
        <f>Y53-36</f>
        <v>-36</v>
      </c>
      <c r="AE191" s="57">
        <f t="shared" si="134"/>
        <v>0</v>
      </c>
      <c r="AF191" s="58"/>
    </row>
    <row r="192" spans="4:32" ht="15">
      <c r="D192" s="109"/>
      <c r="E192" s="154" t="s">
        <v>34</v>
      </c>
      <c r="I192" s="105" t="str">
        <f>B55</f>
        <v>PFal</v>
      </c>
      <c r="J192" s="140">
        <v>16.300000000000004</v>
      </c>
      <c r="K192" s="51">
        <f t="shared" si="130"/>
        <v>18.640707964601766</v>
      </c>
      <c r="L192" s="52">
        <f t="shared" si="132"/>
        <v>3</v>
      </c>
      <c r="N192" s="55">
        <f>IF(Y55=0,J192,(IF(J192&gt;36,(J192-AB192),(IF(AE192&gt;0,(J192-((AE192))*(AB192)),(IF(AD192&lt;AC192,(J192+AA192),J192)))))))</f>
        <v>16.300000000000004</v>
      </c>
      <c r="AA192" s="57">
        <f t="shared" si="131"/>
        <v>0.1</v>
      </c>
      <c r="AB192" s="57">
        <f>IF(Y54=0,0,(IF(J192&lt;4.5,0.1,(IF(J192&lt;11.5,0.2,(IF(J192&lt;18.5,0.3,(IF(J192&lt;26.5,0.4,(IF(J192&lt;37,0.5,((Y54-36)))))))))))))</f>
        <v>0.3</v>
      </c>
      <c r="AC192" s="57">
        <f t="shared" si="133"/>
        <v>-3</v>
      </c>
      <c r="AD192" s="57">
        <f>Y56-36</f>
        <v>-36</v>
      </c>
      <c r="AE192" s="57">
        <f t="shared" si="134"/>
        <v>0</v>
      </c>
      <c r="AF192" s="58"/>
    </row>
    <row r="193" spans="4:32" ht="15">
      <c r="D193" s="44"/>
      <c r="E193" s="154" t="s">
        <v>35</v>
      </c>
      <c r="I193" s="247" t="str">
        <f>B58</f>
        <v>GMan</v>
      </c>
      <c r="J193" s="140">
        <v>14.6</v>
      </c>
      <c r="K193" s="51">
        <f t="shared" si="130"/>
        <v>16.654867256637164</v>
      </c>
      <c r="L193" s="52">
        <f t="shared" si="132"/>
        <v>3</v>
      </c>
      <c r="N193" s="55">
        <f>IF(Y58=0,J193,(IF(J193&gt;36,(J193-AB193),(IF(AE193&gt;0,(J193-((AE193))*(AB193)),(IF(AD193&lt;AC193,(J193+AA193),J193)))))))</f>
        <v>14.7</v>
      </c>
      <c r="AA193" s="57">
        <f t="shared" si="131"/>
        <v>0.1</v>
      </c>
      <c r="AB193" s="57">
        <f>IF(Y59=0,0,(IF(J193&lt;4.5,0.1,(IF(J193&lt;11.5,0.2,(IF(J193&lt;18.5,0.3,(IF(J193&lt;26.5,0.4,(IF(J193&lt;37,0.5,((Y59-36)))))))))))))</f>
        <v>0.3</v>
      </c>
      <c r="AC193" s="57">
        <f t="shared" si="133"/>
        <v>-3</v>
      </c>
      <c r="AD193" s="57">
        <f>Y59-36</f>
        <v>-5</v>
      </c>
      <c r="AE193" s="57">
        <f t="shared" si="134"/>
        <v>0</v>
      </c>
      <c r="AF193" s="58"/>
    </row>
    <row r="194" spans="4:32" ht="15">
      <c r="D194" s="106"/>
      <c r="E194" s="154" t="s">
        <v>36</v>
      </c>
      <c r="I194" s="105" t="str">
        <f>B61</f>
        <v>CSyl</v>
      </c>
      <c r="J194" s="140">
        <v>8.8</v>
      </c>
      <c r="K194" s="51">
        <f t="shared" si="130"/>
        <v>9.87964601769911</v>
      </c>
      <c r="L194" s="52">
        <f t="shared" si="132"/>
        <v>2</v>
      </c>
      <c r="N194" s="55">
        <f>IF(Y61=0,J194,(IF(J194&gt;36,(J194-AB194),(IF(AE194&gt;0,(J194-((AE194))*(AB194)),(IF(AD194&lt;AC194,(J194+AA194),J194)))))))</f>
        <v>8.8</v>
      </c>
      <c r="AA194" s="57">
        <f t="shared" si="131"/>
        <v>0.1</v>
      </c>
      <c r="AB194" s="57">
        <f>IF(Y62=0,0,(IF(J194&lt;4.5,0.1,(IF(J194&lt;11.5,0.2,(IF(J194&lt;18.5,0.3,(IF(J194&lt;26.5,0.4,(IF(J194&lt;37,0.5,((Y62-36)))))))))))))</f>
        <v>0.2</v>
      </c>
      <c r="AC194" s="57">
        <f t="shared" si="133"/>
        <v>-2</v>
      </c>
      <c r="AD194" s="57">
        <f>Y62-36</f>
        <v>-26</v>
      </c>
      <c r="AE194" s="57">
        <f t="shared" si="134"/>
        <v>0</v>
      </c>
      <c r="AF194" s="58"/>
    </row>
    <row r="195" spans="4:32" ht="15">
      <c r="D195" s="1"/>
      <c r="E195" s="154" t="s">
        <v>37</v>
      </c>
      <c r="I195" s="105" t="str">
        <f>B64</f>
        <v>JPBra</v>
      </c>
      <c r="J195" s="140">
        <v>14.699999999999998</v>
      </c>
      <c r="K195" s="51">
        <f t="shared" si="130"/>
        <v>16.771681415929194</v>
      </c>
      <c r="L195" s="52">
        <f t="shared" si="132"/>
        <v>3</v>
      </c>
      <c r="N195" s="55">
        <f>IF(Y64=0,J195,(IF(J195&gt;36,(J195-AB195),(IF(AE195&gt;0,(J195-((AE195))*(AB195)),(IF(AD195&lt;AC195,(J195+AA195),J195)))))))</f>
        <v>14.699999999999998</v>
      </c>
      <c r="AA195" s="57">
        <f t="shared" si="131"/>
        <v>0.1</v>
      </c>
      <c r="AB195" s="57">
        <f>IF(Y65=0,0,(IF(J195&lt;4.5,0.1,(IF(J195&lt;11.5,0.2,(IF(J195&lt;18.5,0.3,(IF(J195&lt;26.5,0.4,(IF(J195&lt;37,0.5,((Y65-36)))))))))))))</f>
        <v>0</v>
      </c>
      <c r="AC195" s="57">
        <f t="shared" si="133"/>
        <v>-3</v>
      </c>
      <c r="AD195" s="57">
        <f>Y65-36</f>
        <v>-36</v>
      </c>
      <c r="AE195" s="57">
        <f t="shared" si="134"/>
        <v>0</v>
      </c>
      <c r="AF195" s="58"/>
    </row>
    <row r="196" spans="4:32" ht="15">
      <c r="D196" s="59"/>
      <c r="E196" s="154" t="s">
        <v>40</v>
      </c>
      <c r="I196" s="105" t="str">
        <f>B67</f>
        <v>PRoq</v>
      </c>
      <c r="J196" s="140">
        <v>14.499999999999998</v>
      </c>
      <c r="K196" s="51">
        <f t="shared" si="130"/>
        <v>16.538053097345124</v>
      </c>
      <c r="L196" s="52">
        <f t="shared" si="132"/>
        <v>3</v>
      </c>
      <c r="N196" s="55">
        <f>IF(Y67=0,J196,(IF(J196&gt;36,(J196-AB196),(IF(AE196&gt;0,(J196-((AE196))*(AB196)),(IF(AD196&lt;AC196,(J196+AA196),J196)))))))</f>
        <v>14.499999999999998</v>
      </c>
      <c r="W196" s="118"/>
      <c r="AA196" s="57">
        <f t="shared" si="131"/>
        <v>0.1</v>
      </c>
      <c r="AB196" s="57">
        <f>IF(Y68=0,0,(IF(J196&lt;4.5,0.1,(IF(J196&lt;11.5,0.2,(IF(J196&lt;18.5,0.3,(IF(J196&lt;26.5,0.4,(IF(J196&lt;37,0.5,((Y68-36)))))))))))))</f>
        <v>0</v>
      </c>
      <c r="AC196" s="57">
        <f t="shared" si="133"/>
        <v>-3</v>
      </c>
      <c r="AD196" s="57">
        <f>Y68-36</f>
        <v>-36</v>
      </c>
      <c r="AE196" s="57">
        <f t="shared" si="134"/>
        <v>0</v>
      </c>
      <c r="AF196" s="58"/>
    </row>
    <row r="197" spans="4:32" ht="15">
      <c r="D197" s="157"/>
      <c r="E197" s="154" t="s">
        <v>90</v>
      </c>
      <c r="I197" s="105" t="str">
        <f>B70</f>
        <v>JRou</v>
      </c>
      <c r="J197" s="140">
        <v>21.30000000000001</v>
      </c>
      <c r="K197" s="51">
        <f t="shared" si="130"/>
        <v>24.481415929203546</v>
      </c>
      <c r="L197" s="52">
        <f t="shared" si="132"/>
        <v>4</v>
      </c>
      <c r="N197" s="55">
        <f>IF(Y70=0,J197,(IF(J197&gt;36,(J197-AB197),(IF(AE197&gt;0,(J197-((AE197))*(AB197)),(IF(AD197&lt;AC197,(J197+AA197),J197)))))))</f>
        <v>21.30000000000001</v>
      </c>
      <c r="AA197" s="57">
        <f t="shared" si="131"/>
        <v>0.1</v>
      </c>
      <c r="AB197" s="57">
        <f>IF(Y71=0,0,(IF(J197&lt;4.5,0.1,(IF(J197&lt;11.5,0.2,(IF(J197&lt;18.5,0.3,(IF(J197&lt;26.5,0.4,(IF(J197&lt;37,0.5,((Y71-36)))))))))))))</f>
        <v>0</v>
      </c>
      <c r="AC197" s="57">
        <f t="shared" si="133"/>
        <v>-4</v>
      </c>
      <c r="AD197" s="57">
        <f>Y71-36</f>
        <v>-36</v>
      </c>
      <c r="AE197" s="57">
        <f t="shared" si="134"/>
        <v>0</v>
      </c>
      <c r="AF197" s="58"/>
    </row>
    <row r="198" spans="9:32" ht="15">
      <c r="I198" s="105" t="str">
        <f>B73</f>
        <v>JlDel</v>
      </c>
      <c r="J198" s="140">
        <v>14.9</v>
      </c>
      <c r="K198" s="51">
        <f t="shared" si="130"/>
        <v>17.00530973451327</v>
      </c>
      <c r="L198" s="52">
        <f t="shared" si="132"/>
        <v>3</v>
      </c>
      <c r="N198" s="55">
        <f>IF(Y73=0,J198,(IF(J198&gt;36,(J198-AB198),(IF(AE198&gt;0,(J198-((AE198))*(AB198)),(IF(AD198&lt;AC198,(J198+AA198),J198)))))))</f>
        <v>14.9</v>
      </c>
      <c r="AA198" s="57">
        <f t="shared" si="131"/>
        <v>0.1</v>
      </c>
      <c r="AB198" s="57">
        <f>IF(Y74=0,0,(IF(J198&lt;4.5,0.1,(IF(J198&lt;11.5,0.2,(IF(J198&lt;18.5,0.3,(IF(J198&lt;26.5,0.4,(IF(J198&lt;37,0.5,((Y74-36)))))))))))))</f>
        <v>0</v>
      </c>
      <c r="AC198" s="57">
        <f t="shared" si="133"/>
        <v>-3</v>
      </c>
      <c r="AD198" s="57">
        <f>Y74-36</f>
        <v>-36</v>
      </c>
      <c r="AE198" s="57">
        <f t="shared" si="134"/>
        <v>0</v>
      </c>
      <c r="AF198" s="58"/>
    </row>
    <row r="199" spans="9:32" ht="15">
      <c r="I199" s="105" t="str">
        <f>B76</f>
        <v>AlPel</v>
      </c>
      <c r="J199" s="140">
        <v>24.400000000000002</v>
      </c>
      <c r="K199" s="51">
        <f t="shared" si="130"/>
        <v>28.102654867256632</v>
      </c>
      <c r="L199" s="52">
        <f t="shared" si="132"/>
        <v>4</v>
      </c>
      <c r="N199" s="55">
        <f>IF(Y76=0,J199,(IF(J199&gt;36,(J199-AB199),(IF(AE199&gt;0,(J199-((AE199))*(AB199)),(IF(AD199&lt;AC199,(J199+AA199),J199)))))))</f>
        <v>24.400000000000002</v>
      </c>
      <c r="P199" t="s">
        <v>1</v>
      </c>
      <c r="AA199" s="57">
        <f t="shared" si="131"/>
        <v>0.1</v>
      </c>
      <c r="AB199" s="57">
        <f>IF(Y77=0,0,(IF(J199&lt;4.5,0.1,(IF(J199&lt;11.5,0.2,(IF(J199&lt;18.5,0.3,(IF(J199&lt;26.5,0.4,(IF(J199&lt;37,0.5,((Y77-36)))))))))))))</f>
        <v>0</v>
      </c>
      <c r="AC199" s="57">
        <f t="shared" si="133"/>
        <v>-4</v>
      </c>
      <c r="AD199" s="57">
        <f>Y77-36</f>
        <v>-36</v>
      </c>
      <c r="AE199" s="57">
        <f t="shared" si="134"/>
        <v>0</v>
      </c>
      <c r="AF199" s="58"/>
    </row>
    <row r="200" spans="9:32" ht="15">
      <c r="I200" s="105" t="str">
        <f>B79</f>
        <v>JBLef</v>
      </c>
      <c r="J200" s="140">
        <v>25.700000000000003</v>
      </c>
      <c r="K200" s="51">
        <f t="shared" si="130"/>
        <v>29.621238938053096</v>
      </c>
      <c r="L200" s="52">
        <f t="shared" si="132"/>
        <v>4</v>
      </c>
      <c r="N200" s="55">
        <f>IF(Y79=0,J200,(IF(J200&gt;36,(J200-AB200),(IF(AE200&gt;0,(J200-((AE200))*(AB200)),(IF(AD200&lt;AC200,(J200+AA200),J200)))))))</f>
        <v>25.700000000000003</v>
      </c>
      <c r="AA200" s="57">
        <f t="shared" si="131"/>
        <v>0.1</v>
      </c>
      <c r="AB200" s="57">
        <f>IF(Y80=0,0,(IF(J200&lt;4.5,0.1,(IF(J200&lt;11.5,0.2,(IF(J200&lt;18.5,0.3,(IF(J200&lt;26.5,0.4,(IF(J200&lt;37,0.5,((Y80-36)))))))))))))</f>
        <v>0</v>
      </c>
      <c r="AC200" s="57">
        <f t="shared" si="133"/>
        <v>-4</v>
      </c>
      <c r="AD200" s="57">
        <f>Y80-36</f>
        <v>-36</v>
      </c>
      <c r="AE200" s="57">
        <f t="shared" si="134"/>
        <v>0</v>
      </c>
      <c r="AF200" s="58"/>
    </row>
    <row r="201" spans="9:32" ht="15">
      <c r="I201" s="105" t="str">
        <f>B82</f>
        <v>CRoub</v>
      </c>
      <c r="J201" s="140">
        <v>23.500000000000007</v>
      </c>
      <c r="K201" s="51">
        <f t="shared" si="130"/>
        <v>27.05132743362832</v>
      </c>
      <c r="L201" s="52">
        <f t="shared" si="132"/>
        <v>4</v>
      </c>
      <c r="N201" s="55">
        <f>IF(Y82=0,J201,(IF(J201&gt;36,(J201-AB201),(IF(AE201&gt;0,(J201-((AE201))*(AB201)),(IF(AD201&lt;AC201,(J201+AA201),J201)))))))</f>
        <v>23.500000000000007</v>
      </c>
      <c r="AA201" s="57">
        <f t="shared" si="131"/>
        <v>0.1</v>
      </c>
      <c r="AB201" s="57">
        <f>IF(Y83=0,0,(IF(J201&lt;4.5,0.1,(IF(J201&lt;11.5,0.2,(IF(J201&lt;18.5,0.3,(IF(J201&lt;26.5,0.4,(IF(J201&lt;37,0.5,((Y83-36)))))))))))))</f>
        <v>0</v>
      </c>
      <c r="AC201" s="57">
        <f t="shared" si="133"/>
        <v>-4</v>
      </c>
      <c r="AD201" s="57">
        <f>Y83-36</f>
        <v>-36</v>
      </c>
      <c r="AE201" s="57">
        <f t="shared" si="134"/>
        <v>0</v>
      </c>
      <c r="AF201" s="58"/>
    </row>
    <row r="202" spans="9:32" ht="15">
      <c r="I202" s="105" t="str">
        <f>B85</f>
        <v>GPic</v>
      </c>
      <c r="J202" s="140">
        <v>14.299999999999999</v>
      </c>
      <c r="K202" s="51">
        <f t="shared" si="130"/>
        <v>16.304424778761057</v>
      </c>
      <c r="L202" s="52">
        <f t="shared" si="132"/>
        <v>3</v>
      </c>
      <c r="N202" s="55">
        <f>IF(Y85=0,J202,(IF(J202&gt;36,(J202-AB202),(IF(AE202&gt;0,(J202-((AE202))*(AB202)),(IF(AD202&lt;AC202,(J202+AA202),J202)))))))</f>
        <v>14.299999999999999</v>
      </c>
      <c r="AA202" s="57">
        <f t="shared" si="131"/>
        <v>0.1</v>
      </c>
      <c r="AB202" s="57">
        <f>IF(Y86=0,0,(IF(J202&lt;4.5,0.1,(IF(J202&lt;11.5,0.2,(IF(J202&lt;18.5,0.3,(IF(J202&lt;26.5,0.4,(IF(J202&lt;37,0.5,((Y86-36)))))))))))))</f>
        <v>0</v>
      </c>
      <c r="AC202" s="57">
        <f t="shared" si="133"/>
        <v>-3</v>
      </c>
      <c r="AD202" s="57">
        <f>Y86-36</f>
        <v>-36</v>
      </c>
      <c r="AE202" s="57">
        <f t="shared" si="134"/>
        <v>0</v>
      </c>
      <c r="AF202" s="58"/>
    </row>
    <row r="203" spans="9:32" ht="15">
      <c r="I203" s="247" t="str">
        <f>B88</f>
        <v>BCue</v>
      </c>
      <c r="J203" s="140">
        <v>17.3</v>
      </c>
      <c r="K203" s="51">
        <f t="shared" si="130"/>
        <v>19.808849557522116</v>
      </c>
      <c r="L203" s="52">
        <f t="shared" si="132"/>
        <v>3</v>
      </c>
      <c r="N203" s="55">
        <f>IF(Y88=0,J203,(IF(J203&gt;36,(J203-AB203),(IF(AE203&gt;0,(J203-((AE203))*(AB203)),(IF(AD203&lt;AC203,(J203+AA203),J203)))))))</f>
        <v>17.400000000000002</v>
      </c>
      <c r="AA203" s="57">
        <f t="shared" si="131"/>
        <v>0.1</v>
      </c>
      <c r="AB203" s="57">
        <f>IF(Y89=0,0,(IF(J203&lt;4.5,0.1,(IF(J203&lt;11.5,0.2,(IF(J203&lt;18.5,0.3,(IF(J203&lt;26.5,0.4,(IF(J203&lt;37,0.5,((Y89-36)))))))))))))</f>
        <v>0.3</v>
      </c>
      <c r="AC203" s="57">
        <f t="shared" si="133"/>
        <v>-3</v>
      </c>
      <c r="AD203" s="57">
        <f>Y89-36</f>
        <v>-8</v>
      </c>
      <c r="AE203" s="57">
        <f t="shared" si="134"/>
        <v>0</v>
      </c>
      <c r="AF203" s="58"/>
    </row>
    <row r="204" spans="9:32" ht="15">
      <c r="I204" s="105" t="str">
        <f>B91</f>
        <v>RBoc</v>
      </c>
      <c r="J204" s="140">
        <v>18.1</v>
      </c>
      <c r="K204" s="51">
        <f t="shared" si="130"/>
        <v>20.743362831858406</v>
      </c>
      <c r="L204" s="52">
        <f t="shared" si="132"/>
        <v>3</v>
      </c>
      <c r="N204" s="55">
        <f>IF(Y91=0,J204,(IF(J204&gt;36,(J204-AB204),(IF(AE204&gt;0,(J204-((AE204))*(AB204)),(IF(AD204&lt;AC204,(J204+AA204),J204)))))))</f>
        <v>18.1</v>
      </c>
      <c r="O204" t="s">
        <v>1</v>
      </c>
      <c r="AA204" s="57">
        <f t="shared" si="131"/>
        <v>0.1</v>
      </c>
      <c r="AB204" s="57">
        <f>IF(Y92=0,0,(IF(J204&lt;4.5,0.1,(IF(J204&lt;11.5,0.2,(IF(J204&lt;18.5,0.3,(IF(J204&lt;26.5,0.4,(IF(J204&lt;37,0.5,((Y92-36)))))))))))))</f>
        <v>0</v>
      </c>
      <c r="AC204" s="57">
        <f t="shared" si="133"/>
        <v>-3</v>
      </c>
      <c r="AD204" s="57">
        <f>Y92-36</f>
        <v>-36</v>
      </c>
      <c r="AE204" s="57">
        <f t="shared" si="134"/>
        <v>0</v>
      </c>
      <c r="AF204" s="58"/>
    </row>
    <row r="205" spans="9:32" ht="15">
      <c r="I205" s="105" t="str">
        <f>B94</f>
        <v>PCot</v>
      </c>
      <c r="J205" s="140">
        <v>17.8</v>
      </c>
      <c r="K205" s="51">
        <f t="shared" si="130"/>
        <v>20.392920353982294</v>
      </c>
      <c r="L205" s="52">
        <f t="shared" si="132"/>
        <v>3</v>
      </c>
      <c r="N205" s="55">
        <f>IF(Y94=0,J205,(IF(J205&gt;36,(J205-AB205),(IF(AE205&gt;0,(J205-((AE205))*(AB205)),(IF(AD205&lt;AC205,(J205+AA205),J205)))))))</f>
        <v>17.8</v>
      </c>
      <c r="O205" t="s">
        <v>1</v>
      </c>
      <c r="AA205" s="57">
        <f t="shared" si="131"/>
        <v>0.1</v>
      </c>
      <c r="AB205" s="57">
        <f>IF(Y95=0,0,(IF(J205&lt;4.5,0.1,(IF(J205&lt;11.5,0.2,(IF(J205&lt;18.5,0.3,(IF(J205&lt;26.5,0.4,(IF(J205&lt;37,0.5,((Y95-36)))))))))))))</f>
        <v>0</v>
      </c>
      <c r="AC205" s="57">
        <f t="shared" si="133"/>
        <v>-3</v>
      </c>
      <c r="AD205" s="57">
        <f>Y95-36</f>
        <v>-36</v>
      </c>
      <c r="AE205" s="57">
        <f t="shared" si="134"/>
        <v>0</v>
      </c>
      <c r="AF205" s="58"/>
    </row>
    <row r="206" spans="9:32" ht="15">
      <c r="I206" s="105" t="str">
        <f>B97</f>
        <v>MfElli</v>
      </c>
      <c r="J206" s="140">
        <v>37</v>
      </c>
      <c r="K206" s="51">
        <f t="shared" si="130"/>
        <v>37</v>
      </c>
      <c r="L206" s="52">
        <f t="shared" si="132"/>
        <v>6</v>
      </c>
      <c r="N206" s="55">
        <v>37</v>
      </c>
      <c r="O206" t="s">
        <v>77</v>
      </c>
      <c r="AA206" s="57">
        <f t="shared" si="131"/>
        <v>0</v>
      </c>
      <c r="AB206" s="57">
        <f>IF(Y98=0,0,(IF(J206&lt;4.5,0.1,(IF(J206&lt;11.5,0.2,(IF(J206&lt;18.5,0.3,(IF(J206&lt;26.5,0.4,(IF(J206&lt;37,0.5,((Y98-36)))))))))))))</f>
        <v>0</v>
      </c>
      <c r="AC206" s="57">
        <f t="shared" si="133"/>
        <v>0</v>
      </c>
      <c r="AD206" s="57">
        <f>Y98-36</f>
        <v>-36</v>
      </c>
      <c r="AE206" s="57">
        <f t="shared" si="134"/>
        <v>0</v>
      </c>
      <c r="AF206" s="58"/>
    </row>
    <row r="207" spans="9:32" ht="15">
      <c r="I207" s="105" t="str">
        <f>B100</f>
        <v>PhSan</v>
      </c>
      <c r="J207" s="140">
        <v>20.80000000000001</v>
      </c>
      <c r="K207" s="51">
        <f t="shared" si="130"/>
        <v>23.897345132743368</v>
      </c>
      <c r="L207" s="52">
        <f t="shared" si="132"/>
        <v>4</v>
      </c>
      <c r="N207" s="55">
        <f>IF(Y100=0,J207,(IF(J207&gt;36,(J207-AB207),(IF(AE207&gt;0,(J207-((AE207))*(AB207)),(IF(AD207&lt;AC207,(J207+AA207),J207)))))))</f>
        <v>20.80000000000001</v>
      </c>
      <c r="AA207" s="57">
        <f t="shared" si="131"/>
        <v>0.1</v>
      </c>
      <c r="AB207" s="57">
        <f>IF(Y101=0,0,(IF(J207&lt;4.5,0.1,(IF(J207&lt;11.5,0.2,(IF(J207&lt;18.5,0.3,(IF(J207&lt;26.5,0.4,(IF(J207&lt;37,0.5,((Y101-36)))))))))))))</f>
        <v>0</v>
      </c>
      <c r="AC207" s="57">
        <f t="shared" si="133"/>
        <v>-4</v>
      </c>
      <c r="AD207" s="57">
        <f>Y101-36</f>
        <v>-36</v>
      </c>
      <c r="AE207" s="57">
        <f t="shared" si="134"/>
        <v>0</v>
      </c>
      <c r="AF207" s="58"/>
    </row>
    <row r="208" spans="9:32" ht="15">
      <c r="I208" s="105" t="str">
        <f>B103</f>
        <v>CVic</v>
      </c>
      <c r="J208" s="140">
        <v>17.8</v>
      </c>
      <c r="K208" s="51">
        <f t="shared" si="130"/>
        <v>20.392920353982294</v>
      </c>
      <c r="L208" s="52">
        <f t="shared" si="132"/>
        <v>3</v>
      </c>
      <c r="N208" s="55">
        <f>IF(Y103=0,J208,(IF(J208&gt;36,(J208-AB208),(IF(AE208&gt;0,(J208-((AE208))*(AB208)),(IF(AD208&lt;AC208,(J208+AA208),J208)))))))</f>
        <v>17.8</v>
      </c>
      <c r="AA208" s="57">
        <f t="shared" si="131"/>
        <v>0.1</v>
      </c>
      <c r="AB208" s="57">
        <f>IF(Y104=0,0,(IF(J208&lt;4.5,0.1,(IF(J208&lt;11.5,0.2,(IF(J208&lt;18.5,0.3,(IF(J208&lt;26.5,0.4,(IF(J208&lt;37,0.5,((Y104-36)))))))))))))</f>
        <v>0</v>
      </c>
      <c r="AC208" s="57">
        <f t="shared" si="133"/>
        <v>-3</v>
      </c>
      <c r="AD208" s="57">
        <f>Y104-36</f>
        <v>-36</v>
      </c>
      <c r="AE208" s="57">
        <f t="shared" si="134"/>
        <v>0</v>
      </c>
      <c r="AF208" s="58"/>
    </row>
    <row r="209" spans="9:32" ht="15">
      <c r="I209" s="105" t="str">
        <f>B106</f>
        <v>PJar</v>
      </c>
      <c r="J209" s="140">
        <v>15.4</v>
      </c>
      <c r="K209" s="51">
        <f aca="true" t="shared" si="135" ref="K209:K231">IF(J209&gt;36,($H$177+(J209-36)),((J209*($E$178)/113))+($E$179-$Y$7))</f>
        <v>17.589380530973447</v>
      </c>
      <c r="L209" s="52">
        <f t="shared" si="132"/>
        <v>3</v>
      </c>
      <c r="N209" s="55">
        <f>IF(Y106=0,J209,(IF(J209&gt;36,(J209-AB209),(IF(AE209&gt;0,(J209-((AE209))*(AB209)),(IF(AD209&lt;AC209,(J209+AA209),J209)))))))</f>
        <v>15.4</v>
      </c>
      <c r="AA209" s="57">
        <f t="shared" si="131"/>
        <v>0.1</v>
      </c>
      <c r="AB209" s="57">
        <f>IF(Y107=0,0,(IF(J209&lt;4.5,0.1,(IF(J209&lt;11.5,0.2,(IF(J209&lt;18.5,0.3,(IF(J209&lt;26.5,0.4,(IF(J209&lt;37,0.5,((Y107-36)))))))))))))</f>
        <v>0</v>
      </c>
      <c r="AC209" s="57">
        <f t="shared" si="133"/>
        <v>-3</v>
      </c>
      <c r="AD209" s="57">
        <f>Y107-36</f>
        <v>-36</v>
      </c>
      <c r="AE209" s="57">
        <f t="shared" si="134"/>
        <v>0</v>
      </c>
      <c r="AF209" s="58"/>
    </row>
    <row r="210" spans="9:32" ht="15">
      <c r="I210" s="105" t="str">
        <f>B109</f>
        <v>AnnC</v>
      </c>
      <c r="J210" s="140">
        <v>19.5</v>
      </c>
      <c r="K210" s="51">
        <f t="shared" si="135"/>
        <v>22.378761061946896</v>
      </c>
      <c r="L210" s="52">
        <f aca="true" t="shared" si="136" ref="L210:L215">IF(J210&lt;4.5,1,(IF(J210&lt;11.5,2,(IF(J210&lt;18.5,3,(IF(J210&lt;26.5,4,(IF(J210&lt;37,5,6)))))))))</f>
        <v>4</v>
      </c>
      <c r="N210" s="55">
        <f>IF(Y109=0,J210,(IF(J210&gt;36,(J210-AB210),(IF(AE210&gt;0,(J210-((AE210))*(AB210)),(IF(AD210&lt;AC210,(J210+AA210),J210)))))))</f>
        <v>19.5</v>
      </c>
      <c r="U210" s="53" t="s">
        <v>1</v>
      </c>
      <c r="AA210" s="57">
        <f aca="true" t="shared" si="137" ref="AA210:AA215">IF(J210&lt;26.5,0.1,(IF(J210&lt;37,0.2,0)))</f>
        <v>0.1</v>
      </c>
      <c r="AB210" s="57">
        <f>IF(Y110=0,0,(IF(J210&lt;4.5,0.1,(IF(J210&lt;11.5,0.2,(IF(J210&lt;18.5,0.3,(IF(J210&lt;26.5,0.4,(IF(J210&lt;37,0.5,((Y110-36)))))))))))))</f>
        <v>0</v>
      </c>
      <c r="AC210" s="57">
        <f t="shared" si="133"/>
        <v>-4</v>
      </c>
      <c r="AD210" s="57">
        <f>Y110-36</f>
        <v>-36</v>
      </c>
      <c r="AE210" s="57">
        <f t="shared" si="134"/>
        <v>0</v>
      </c>
      <c r="AF210" s="58"/>
    </row>
    <row r="211" spans="9:32" ht="15">
      <c r="I211" s="105" t="s">
        <v>169</v>
      </c>
      <c r="J211" s="140">
        <v>8.4</v>
      </c>
      <c r="K211" s="51">
        <f t="shared" si="135"/>
        <v>9.412389380530968</v>
      </c>
      <c r="L211" s="52">
        <f t="shared" si="136"/>
        <v>2</v>
      </c>
      <c r="N211" s="55">
        <f>IF(Y112=0,J211,(IF(J211&gt;36,(J211-AB211),(IF(AE211&gt;0,(J211-((AE211))*(AB211)),(IF(AD211&lt;AC211,(J211+AA211),J211)))))))</f>
        <v>8.4</v>
      </c>
      <c r="AA211" s="57">
        <f t="shared" si="137"/>
        <v>0.1</v>
      </c>
      <c r="AB211" s="57">
        <f>IF(Y113=0,0,(IF(J211&lt;4.5,0.1,(IF(J211&lt;11.5,0.2,(IF(J211&lt;18.5,0.3,(IF(J211&lt;26.5,0.4,(IF(J211&lt;37,0.5,((Y113-36)))))))))))))</f>
        <v>0.2</v>
      </c>
      <c r="AC211" s="57">
        <f t="shared" si="133"/>
        <v>-2</v>
      </c>
      <c r="AD211" s="57">
        <f>Y113-36</f>
        <v>-26</v>
      </c>
      <c r="AE211" s="57">
        <f t="shared" si="134"/>
        <v>0</v>
      </c>
      <c r="AF211" s="58"/>
    </row>
    <row r="212" spans="9:32" ht="15">
      <c r="I212" s="105" t="str">
        <f>B115</f>
        <v>CLeo</v>
      </c>
      <c r="J212" s="140">
        <v>20.300000000000008</v>
      </c>
      <c r="K212" s="51">
        <f t="shared" si="135"/>
        <v>23.313274336283186</v>
      </c>
      <c r="L212" s="52">
        <f t="shared" si="136"/>
        <v>4</v>
      </c>
      <c r="N212" s="55">
        <f>IF(Y115=0,J212,(IF(J212&gt;36,(J212-AB212),(IF(AE212&gt;0,(J212-((AE212))*(AB212)),(IF(AD212&lt;AC212,(J212+AA212),J212)))))))</f>
        <v>20.300000000000008</v>
      </c>
      <c r="AA212" s="57">
        <f t="shared" si="137"/>
        <v>0.1</v>
      </c>
      <c r="AB212" s="57">
        <f>IF(Y116=0,0,(IF(J212&lt;4.5,0.1,(IF(J212&lt;11.5,0.2,(IF(J212&lt;18.5,0.3,(IF(J212&lt;26.5,0.4,(IF(J212&lt;37,0.5,((Y116-36)))))))))))))</f>
        <v>0</v>
      </c>
      <c r="AC212" s="57">
        <f t="shared" si="133"/>
        <v>-4</v>
      </c>
      <c r="AD212" s="57">
        <f>Y116-36</f>
        <v>-36</v>
      </c>
      <c r="AE212" s="57">
        <f t="shared" si="134"/>
        <v>0</v>
      </c>
      <c r="AF212" s="58"/>
    </row>
    <row r="213" spans="9:32" ht="15">
      <c r="I213" s="105" t="str">
        <f>B118</f>
        <v>MLeo</v>
      </c>
      <c r="J213" s="140">
        <v>29.099999999999998</v>
      </c>
      <c r="K213" s="51">
        <f t="shared" si="135"/>
        <v>33.592920353982294</v>
      </c>
      <c r="L213" s="52">
        <f t="shared" si="136"/>
        <v>5</v>
      </c>
      <c r="N213" s="55">
        <f>IF(Y118=0,J213,(IF(J213&gt;36,(J213-AB213),(IF(AE213&gt;0,(J213-((AE213))*(AB213)),(IF(AD213&lt;AC213,(J213+AA213),J213)))))))</f>
        <v>29.099999999999998</v>
      </c>
      <c r="AA213" s="57">
        <f t="shared" si="137"/>
        <v>0.2</v>
      </c>
      <c r="AB213" s="57">
        <f>IF(Y119=0,0,(IF(J213&lt;4.5,0.1,(IF(J213&lt;11.5,0.2,(IF(J213&lt;18.5,0.3,(IF(J213&lt;26.5,0.4,(IF(J213&lt;37,0.5,((Y119-36)))))))))))))</f>
        <v>0</v>
      </c>
      <c r="AC213" s="57">
        <f t="shared" si="133"/>
        <v>-5</v>
      </c>
      <c r="AD213" s="57">
        <f>Y119-36</f>
        <v>-36</v>
      </c>
      <c r="AE213" s="57">
        <f t="shared" si="134"/>
        <v>0</v>
      </c>
      <c r="AF213" s="58"/>
    </row>
    <row r="214" spans="9:32" ht="15">
      <c r="I214" s="105" t="str">
        <f>B121</f>
        <v>RBou</v>
      </c>
      <c r="J214" s="140">
        <v>24.5</v>
      </c>
      <c r="K214" s="51">
        <f t="shared" si="135"/>
        <v>28.219469026548666</v>
      </c>
      <c r="L214" s="52">
        <f t="shared" si="136"/>
        <v>4</v>
      </c>
      <c r="N214" s="55">
        <f>IF(Y121=0,J214,(IF(J214&gt;36,(J214-AB214),(IF(AE214&gt;0,(J214-((AE214))*(AB214)),(IF(AD214&lt;AC214,(J214+AA214),J214)))))))</f>
        <v>24.5</v>
      </c>
      <c r="AA214" s="57">
        <f t="shared" si="137"/>
        <v>0.1</v>
      </c>
      <c r="AB214" s="57">
        <f>IF(Y122=0,0,(IF(J214&lt;4.5,0.1,(IF(J214&lt;11.5,0.2,(IF(J214&lt;18.5,0.3,(IF(J214&lt;26.5,0.4,(IF(J214&lt;37,0.5,((Y122-36)))))))))))))</f>
        <v>0</v>
      </c>
      <c r="AC214" s="57">
        <f t="shared" si="133"/>
        <v>-4</v>
      </c>
      <c r="AD214" s="57">
        <f>Y122-36</f>
        <v>-36</v>
      </c>
      <c r="AE214" s="57">
        <f t="shared" si="134"/>
        <v>0</v>
      </c>
      <c r="AF214" s="58"/>
    </row>
    <row r="215" spans="9:32" ht="15">
      <c r="I215" s="105" t="str">
        <f>B124</f>
        <v>NGar</v>
      </c>
      <c r="J215" s="140">
        <v>37</v>
      </c>
      <c r="K215" s="51">
        <f t="shared" si="135"/>
        <v>37</v>
      </c>
      <c r="L215" s="52">
        <f t="shared" si="136"/>
        <v>6</v>
      </c>
      <c r="N215" s="55">
        <f>IF(Y124=0,J215,(IF(J215&gt;36,(J215-AB215),(IF(AE215&gt;0,(J215-((AE215))*(AB215)),(IF(AD215&lt;AC215,(J215+AA215),J215)))))))</f>
        <v>37</v>
      </c>
      <c r="AA215" s="57">
        <f t="shared" si="137"/>
        <v>0</v>
      </c>
      <c r="AB215" s="57">
        <f>IF(Y125=0,0,(IF(J215&lt;4.5,0.1,(IF(J215&lt;11.5,0.2,(IF(J215&lt;18.5,0.3,(IF(J215&lt;26.5,0.4,(IF(J215&lt;37,0.5,((Y125-36)))))))))))))</f>
        <v>0</v>
      </c>
      <c r="AC215" s="57">
        <f t="shared" si="133"/>
        <v>0</v>
      </c>
      <c r="AD215" s="57">
        <f>Y125-36</f>
        <v>-36</v>
      </c>
      <c r="AE215" s="57">
        <f t="shared" si="134"/>
        <v>0</v>
      </c>
      <c r="AF215" s="58"/>
    </row>
    <row r="216" spans="9:32" ht="15">
      <c r="I216" s="105" t="str">
        <f>B127</f>
        <v>BPon</v>
      </c>
      <c r="J216" s="140">
        <v>27.3</v>
      </c>
      <c r="K216" s="51">
        <f t="shared" si="135"/>
        <v>31.490265486725658</v>
      </c>
      <c r="L216" s="62">
        <f aca="true" t="shared" si="138" ref="L216:L224">IF(J216&lt;4.5,1,(IF(J216&lt;11.5,2,(IF(J216&lt;18.5,3,(IF(J216&lt;26.5,4,(IF(J216&lt;37,5,6)))))))))</f>
        <v>5</v>
      </c>
      <c r="N216" s="55">
        <f>IF(Y127=0,J216,(IF(J216&gt;36,(J216-AB216),(IF(AE216&gt;0,(J216-((AE216))*(AB216)),(IF(AD216&lt;AC216,(J216+AA216),J216)))))))</f>
        <v>27.3</v>
      </c>
      <c r="AA216" s="57">
        <f aca="true" t="shared" si="139" ref="AA216:AA224">IF(J216&lt;26.5,0.1,(IF(J216&lt;37,0.2,0)))</f>
        <v>0.2</v>
      </c>
      <c r="AB216" s="57">
        <f>IF(Y128=0,0,(IF(J216&lt;4.5,0.1,(IF(J216&lt;11.5,0.2,(IF(J216&lt;18.5,0.3,(IF(J216&lt;26.5,0.4,(IF(J216&lt;37,0.5,((Y128-36)))))))))))))</f>
        <v>0</v>
      </c>
      <c r="AC216" s="57">
        <f t="shared" si="133"/>
        <v>-5</v>
      </c>
      <c r="AD216" s="57">
        <f>Y128-36</f>
        <v>-36</v>
      </c>
      <c r="AE216" s="57">
        <f t="shared" si="134"/>
        <v>0</v>
      </c>
      <c r="AF216" s="58"/>
    </row>
    <row r="217" spans="9:32" ht="15">
      <c r="I217" s="105" t="str">
        <f>B130</f>
        <v>DBer</v>
      </c>
      <c r="J217" s="140">
        <v>28.8</v>
      </c>
      <c r="K217" s="51">
        <f t="shared" si="135"/>
        <v>33.242477876106186</v>
      </c>
      <c r="L217" s="62">
        <f t="shared" si="138"/>
        <v>5</v>
      </c>
      <c r="N217" s="55">
        <f>IF(Y130=0,J217,(IF(J217&gt;36,(J217-AB217),(IF(AE217&gt;0,(J217-((AE217))*(AB217)),(IF(AD217&lt;AC217,(J217+AA217),J217)))))))</f>
        <v>28.8</v>
      </c>
      <c r="AA217" s="57">
        <f t="shared" si="139"/>
        <v>0.2</v>
      </c>
      <c r="AB217" s="57">
        <f>IF(Y131=0,0,(IF(J217&lt;4.5,0.1,(IF(J217&lt;11.5,0.2,(IF(J217&lt;18.5,0.3,(IF(J217&lt;26.5,0.4,(IF(J217&lt;37,0.5,((Y131-36)))))))))))))</f>
        <v>0</v>
      </c>
      <c r="AC217" s="57">
        <f t="shared" si="133"/>
        <v>-5</v>
      </c>
      <c r="AD217" s="57">
        <f>Y131-36</f>
        <v>-36</v>
      </c>
      <c r="AE217" s="57">
        <f t="shared" si="134"/>
        <v>0</v>
      </c>
      <c r="AF217" s="58"/>
    </row>
    <row r="218" spans="9:32" ht="15">
      <c r="I218" s="105" t="str">
        <f>B133</f>
        <v>ETal</v>
      </c>
      <c r="J218" s="140">
        <v>4.399999999999998</v>
      </c>
      <c r="K218" s="51">
        <f t="shared" si="135"/>
        <v>4.739823008849549</v>
      </c>
      <c r="L218" s="62">
        <f t="shared" si="138"/>
        <v>1</v>
      </c>
      <c r="N218" s="55">
        <f>IF(Y133=0,J218,(IF(J218&gt;36,(J218-AB218),(IF(AE218&gt;0,(J218-((AE218))*(AB218)),(IF(AD218&lt;AC218,(J218+AA218),J218)))))))</f>
        <v>4.399999999999998</v>
      </c>
      <c r="AA218" s="57">
        <f t="shared" si="139"/>
        <v>0.1</v>
      </c>
      <c r="AB218" s="57">
        <f>IF(Y134=0,0,(IF(J218&lt;4.5,0.1,(IF(J218&lt;11.5,0.2,(IF(J218&lt;18.5,0.3,(IF(J218&lt;26.5,0.4,(IF(J218&lt;37,0.5,((Y134-36)))))))))))))</f>
        <v>0.1</v>
      </c>
      <c r="AC218" s="57">
        <f t="shared" si="133"/>
        <v>-1</v>
      </c>
      <c r="AD218" s="57">
        <f>Y134-36</f>
        <v>-16</v>
      </c>
      <c r="AE218" s="57">
        <f t="shared" si="134"/>
        <v>0</v>
      </c>
      <c r="AF218" s="58"/>
    </row>
    <row r="219" spans="9:32" ht="15">
      <c r="I219" s="105" t="str">
        <f>B136</f>
        <v>JRen</v>
      </c>
      <c r="J219" s="140">
        <v>14.199999999999998</v>
      </c>
      <c r="K219" s="51">
        <f t="shared" si="135"/>
        <v>16.187610619469016</v>
      </c>
      <c r="L219" s="62">
        <f t="shared" si="138"/>
        <v>3</v>
      </c>
      <c r="N219" s="55">
        <f>IF(Y136=0,J219,(IF(J219&gt;36,(J219-AB219),(IF(AE219&gt;0,(J219-((AE219))*(AB219)),(IF(AD219&lt;AC219,(J219+AA219),J219)))))))</f>
        <v>14.199999999999998</v>
      </c>
      <c r="AA219" s="57">
        <f t="shared" si="139"/>
        <v>0.1</v>
      </c>
      <c r="AB219" s="57">
        <f>IF(Y137=0,0,(IF(J219&lt;4.5,0.1,(IF(J219&lt;11.5,0.2,(IF(J219&lt;18.5,0.3,(IF(J219&lt;26.5,0.4,(IF(J219&lt;37,0.5,((Y137-36)))))))))))))</f>
        <v>0</v>
      </c>
      <c r="AC219" s="57">
        <f t="shared" si="133"/>
        <v>-3</v>
      </c>
      <c r="AD219" s="57">
        <f>Y137-36</f>
        <v>-36</v>
      </c>
      <c r="AE219" s="57">
        <f t="shared" si="134"/>
        <v>0</v>
      </c>
      <c r="AF219" s="58"/>
    </row>
    <row r="220" spans="9:32" ht="15">
      <c r="I220" s="105" t="str">
        <f>B139</f>
        <v>EPic </v>
      </c>
      <c r="J220" s="140">
        <v>23.700000000000003</v>
      </c>
      <c r="K220" s="51">
        <f t="shared" si="135"/>
        <v>27.28495575221239</v>
      </c>
      <c r="L220" s="52">
        <f t="shared" si="138"/>
        <v>4</v>
      </c>
      <c r="N220" s="55">
        <f>IF(Y139=0,J220,(IF(J220&gt;36,(J220-AB220),(IF(AE220&gt;0,(J220-((AE220))*(AB220)),(IF(AD220&lt;AC220,(J220+AA220),J220)))))))</f>
        <v>23.700000000000003</v>
      </c>
      <c r="AA220" s="57">
        <f t="shared" si="139"/>
        <v>0.1</v>
      </c>
      <c r="AB220" s="57">
        <f>IF(Y140=0,0,(IF(J220&lt;4.5,0.1,(IF(J220&lt;11.5,0.2,(IF(J220&lt;18.5,0.3,(IF(J220&lt;26.5,0.4,(IF(J220&lt;37,0.5,((Y140-36)))))))))))))</f>
        <v>0</v>
      </c>
      <c r="AC220" s="57">
        <f t="shared" si="133"/>
        <v>-4</v>
      </c>
      <c r="AD220" s="57">
        <f>Y140-36</f>
        <v>-36</v>
      </c>
      <c r="AE220" s="57">
        <f t="shared" si="134"/>
        <v>0</v>
      </c>
      <c r="AF220" s="58"/>
    </row>
    <row r="221" spans="9:32" ht="15">
      <c r="I221" s="247" t="str">
        <f>B142</f>
        <v>SPBou</v>
      </c>
      <c r="J221" s="140">
        <v>21.6</v>
      </c>
      <c r="K221" s="51">
        <f t="shared" si="135"/>
        <v>24.831858407079643</v>
      </c>
      <c r="L221" s="52">
        <f t="shared" si="138"/>
        <v>4</v>
      </c>
      <c r="N221" s="55">
        <f>IF(Y142=0,J221,(IF(J221&gt;36,(J221-AB221),(IF(AE221&gt;0,(J221-((AE221))*(AB221)),(IF(AD221&lt;AC221,(J221+AA221),J221)))))))</f>
        <v>21.700000000000003</v>
      </c>
      <c r="P221" t="s">
        <v>77</v>
      </c>
      <c r="AA221" s="57">
        <f t="shared" si="139"/>
        <v>0.1</v>
      </c>
      <c r="AB221" s="57">
        <f>IF(Y143=0,0,(IF(J221&lt;4.5,0.1,(IF(J221&lt;11.5,0.2,(IF(J221&lt;18.5,0.3,(IF(J221&lt;26.5,0.4,(IF(J221&lt;37,0.5,((Y143-36)))))))))))))</f>
        <v>0.4</v>
      </c>
      <c r="AC221" s="57">
        <f t="shared" si="133"/>
        <v>-4</v>
      </c>
      <c r="AD221" s="57">
        <f>Y143-36</f>
        <v>-18</v>
      </c>
      <c r="AE221" s="57">
        <f t="shared" si="134"/>
        <v>0</v>
      </c>
      <c r="AF221" s="58"/>
    </row>
    <row r="222" spans="9:32" ht="15">
      <c r="I222" s="105" t="str">
        <f>B145</f>
        <v>RGir</v>
      </c>
      <c r="J222" s="140">
        <v>19.4</v>
      </c>
      <c r="K222" s="51">
        <f t="shared" si="135"/>
        <v>22.26194690265486</v>
      </c>
      <c r="L222" s="52">
        <f t="shared" si="138"/>
        <v>4</v>
      </c>
      <c r="N222" s="55">
        <f>IF(Y145=0,J222,(IF(J222&gt;36,(J222-AB222),(IF(AE222&gt;0,(J222-((AE222))*(AB222)),(IF(AD222&lt;AC222,(J222+AA222),J222)))))))</f>
        <v>19.4</v>
      </c>
      <c r="AA222" s="57">
        <f t="shared" si="139"/>
        <v>0.1</v>
      </c>
      <c r="AB222" s="57">
        <f>IF(Y146=0,0,(IF(J222&lt;4.5,0.1,(IF(J222&lt;11.5,0.2,(IF(J222&lt;18.5,0.3,(IF(J222&lt;26.5,0.4,(IF(J222&lt;37,0.5,((Y146-36)))))))))))))</f>
        <v>0.4</v>
      </c>
      <c r="AC222" s="57">
        <f t="shared" si="133"/>
        <v>-4</v>
      </c>
      <c r="AD222" s="57">
        <f>Y146-36</f>
        <v>-21</v>
      </c>
      <c r="AE222" s="57">
        <f t="shared" si="134"/>
        <v>0</v>
      </c>
      <c r="AF222" s="58"/>
    </row>
    <row r="223" spans="9:32" ht="15">
      <c r="I223" s="105" t="str">
        <f>B148</f>
        <v>JGir</v>
      </c>
      <c r="J223" s="140">
        <v>16.1</v>
      </c>
      <c r="K223" s="51">
        <f t="shared" si="135"/>
        <v>18.407079646017696</v>
      </c>
      <c r="L223" s="52">
        <f t="shared" si="138"/>
        <v>3</v>
      </c>
      <c r="N223" s="55">
        <f>IF(Y148=0,J223,(IF(J223&gt;36,(J223-AB223),(IF(AE223&gt;0,(J223-((AE223))*(AB223)),(IF(AD223&lt;AC223,(J223+AA223),J223)))))))</f>
        <v>16.1</v>
      </c>
      <c r="P223" t="s">
        <v>77</v>
      </c>
      <c r="AA223" s="57">
        <f t="shared" si="139"/>
        <v>0.1</v>
      </c>
      <c r="AB223" s="57">
        <f>IF(Y149=0,0,(IF(J223&lt;4.5,0.1,(IF(J223&lt;11.5,0.2,(IF(J223&lt;18.5,0.3,(IF(J223&lt;26.5,0.4,(IF(J223&lt;37,0.5,((Y149-36)))))))))))))</f>
        <v>0</v>
      </c>
      <c r="AC223" s="57">
        <f t="shared" si="133"/>
        <v>-3</v>
      </c>
      <c r="AD223" s="57">
        <f>Y149-36</f>
        <v>-36</v>
      </c>
      <c r="AE223" s="57">
        <f t="shared" si="134"/>
        <v>0</v>
      </c>
      <c r="AF223" s="58"/>
    </row>
    <row r="224" spans="9:32" ht="15">
      <c r="I224" s="105" t="str">
        <f>B151</f>
        <v>ElLey</v>
      </c>
      <c r="J224" s="140">
        <v>18.700000000000003</v>
      </c>
      <c r="K224" s="51">
        <f t="shared" si="135"/>
        <v>21.444247787610617</v>
      </c>
      <c r="L224" s="62">
        <f t="shared" si="138"/>
        <v>4</v>
      </c>
      <c r="N224" s="55">
        <f>IF(Y151=0,J224,(IF(J224&gt;36,(J224-AB224),(IF(AE224&gt;0,(J224-((AE224))*(AB224)),(IF(AD224&lt;AC224,(J224+AA224),J224)))))))</f>
        <v>18.700000000000003</v>
      </c>
      <c r="AA224" s="57">
        <f t="shared" si="139"/>
        <v>0.1</v>
      </c>
      <c r="AB224" s="57">
        <f>IF(Y152=0,0,(IF(J224&lt;4.5,0.1,(IF(J224&lt;11.5,0.2,(IF(J224&lt;18.5,0.3,(IF(J224&lt;26.5,0.4,(IF(J224&lt;37,0.5,((Y152-36)))))))))))))</f>
        <v>0</v>
      </c>
      <c r="AC224" s="57">
        <f t="shared" si="133"/>
        <v>-4</v>
      </c>
      <c r="AD224" s="57">
        <f>Y152-36</f>
        <v>-36</v>
      </c>
      <c r="AE224" s="57">
        <f t="shared" si="134"/>
        <v>0</v>
      </c>
      <c r="AF224" s="58"/>
    </row>
    <row r="225" spans="9:32" ht="15">
      <c r="I225" s="105" t="str">
        <f>B154</f>
        <v>JSyl </v>
      </c>
      <c r="J225" s="140">
        <v>11</v>
      </c>
      <c r="K225" s="51">
        <f t="shared" si="135"/>
        <v>12.449557522123888</v>
      </c>
      <c r="L225" s="52">
        <f aca="true" t="shared" si="140" ref="L225:L231">IF(J225&lt;4.5,1,(IF(J225&lt;11.5,2,(IF(J225&lt;18.5,3,(IF(J225&lt;26.5,4,(IF(J225&lt;37,5,6)))))))))</f>
        <v>2</v>
      </c>
      <c r="N225" s="55">
        <f>IF(Y154=0,J225,(IF(J225&gt;36,(J225-AB225),(IF(AE225&gt;0,(J225-((AE225))*(AB225)),(IF(AD225&lt;AC225,(J225+AA225),J225)))))))</f>
        <v>11</v>
      </c>
      <c r="AA225" s="57">
        <f aca="true" t="shared" si="141" ref="AA225:AA231">IF(J225&lt;26.5,0.1,(IF(J225&lt;37,0.2,0)))</f>
        <v>0.1</v>
      </c>
      <c r="AB225" s="57">
        <f>IF(Y155=0,0,(IF(J225&lt;4.5,0.1,(IF(J225&lt;11.5,0.2,(IF(J225&lt;18.5,0.3,(IF(J225&lt;26.5,0.4,(IF(J225&lt;37,0.5,((Y155-36)))))))))))))</f>
        <v>0.2</v>
      </c>
      <c r="AC225" s="57">
        <f t="shared" si="133"/>
        <v>-2</v>
      </c>
      <c r="AD225" s="57">
        <f>Y155-36</f>
        <v>-31</v>
      </c>
      <c r="AE225" s="57">
        <f t="shared" si="134"/>
        <v>0</v>
      </c>
      <c r="AF225" s="58"/>
    </row>
    <row r="226" spans="9:32" ht="15">
      <c r="I226" s="105" t="str">
        <f>B157</f>
        <v>CDuqR</v>
      </c>
      <c r="J226" s="140">
        <v>8.8</v>
      </c>
      <c r="K226" s="51">
        <f t="shared" si="135"/>
        <v>9.87964601769911</v>
      </c>
      <c r="L226" s="52">
        <f t="shared" si="140"/>
        <v>2</v>
      </c>
      <c r="N226" s="55">
        <f>IF(Y157=0,J226,(IF(J226&gt;36,(J226-AB226),(IF(AE226&gt;0,(J226-((AE226))*(AB226)),(IF(AD226&lt;AC226,(J226+AA226),J226)))))))</f>
        <v>8.8</v>
      </c>
      <c r="AA226" s="57">
        <f t="shared" si="141"/>
        <v>0.1</v>
      </c>
      <c r="AB226" s="57">
        <f>IF(Y158=0,0,(IF(J226&lt;4.5,0.1,(IF(J226&lt;11.5,0.2,(IF(J226&lt;18.5,0.3,(IF(J226&lt;26.5,0.4,(IF(J226&lt;37,0.5,((Y158-36)))))))))))))</f>
        <v>0.2</v>
      </c>
      <c r="AC226" s="57">
        <f t="shared" si="133"/>
        <v>-2</v>
      </c>
      <c r="AD226" s="57">
        <f>Y158-36</f>
        <v>-26</v>
      </c>
      <c r="AE226" s="57">
        <f t="shared" si="134"/>
        <v>0</v>
      </c>
      <c r="AF226" s="58"/>
    </row>
    <row r="227" spans="9:32" ht="15">
      <c r="I227" s="105" t="str">
        <f>B160</f>
        <v>GDign</v>
      </c>
      <c r="J227" s="163">
        <v>12</v>
      </c>
      <c r="K227" s="51">
        <f t="shared" si="135"/>
        <v>13.617699115044243</v>
      </c>
      <c r="L227" s="52">
        <f t="shared" si="140"/>
        <v>3</v>
      </c>
      <c r="N227" s="55">
        <f>IF(Y160=0,J227,(IF(J227&gt;36,(J227-AB227),(IF(AE227&gt;0,(J227-((AE227))*(AB227)),(IF(AD227&lt;AC227,(J227+AA227),J227)))))))</f>
        <v>12</v>
      </c>
      <c r="P227" t="s">
        <v>77</v>
      </c>
      <c r="AA227" s="57">
        <f t="shared" si="141"/>
        <v>0.1</v>
      </c>
      <c r="AB227" s="57">
        <f>IF(Y161=0,0,(IF(J227&lt;4.5,0.1,(IF(J227&lt;11.5,0.2,(IF(J227&lt;18.5,0.3,(IF(J227&lt;26.5,0.4,(IF(J227&lt;37,0.5,((Y161-36)))))))))))))</f>
        <v>0.3</v>
      </c>
      <c r="AC227" s="57">
        <f t="shared" si="133"/>
        <v>-3</v>
      </c>
      <c r="AD227" s="57">
        <f>Y161-36</f>
        <v>-31</v>
      </c>
      <c r="AE227" s="57">
        <f t="shared" si="134"/>
        <v>0</v>
      </c>
      <c r="AF227" s="58"/>
    </row>
    <row r="228" spans="9:32" ht="15">
      <c r="I228" s="247" t="str">
        <f>B163</f>
        <v>BBon</v>
      </c>
      <c r="J228" s="163">
        <v>13.2</v>
      </c>
      <c r="K228" s="51">
        <f t="shared" si="135"/>
        <v>15.019469026548666</v>
      </c>
      <c r="L228" s="52">
        <f t="shared" si="140"/>
        <v>3</v>
      </c>
      <c r="N228" s="55">
        <f>IF(Y163=0,J228,(IF(J228&gt;36,(J228-AB228),(IF(AE228&gt;0,(J228-((AE228))*(AB228)),(IF(AD228&lt;AC228,(J228+AA228),J228)))))))</f>
        <v>13.299999999999999</v>
      </c>
      <c r="AA228" s="57">
        <f t="shared" si="141"/>
        <v>0.1</v>
      </c>
      <c r="AB228" s="57">
        <f>IF(Y164=0,0,(IF(J228&lt;4.5,0.1,(IF(J228&lt;11.5,0.2,(IF(J228&lt;18.5,0.3,(IF(J228&lt;26.5,0.4,(IF(J228&lt;37,0.5,((0)))))))))))))</f>
        <v>0.3</v>
      </c>
      <c r="AC228" s="57">
        <f t="shared" si="133"/>
        <v>-3</v>
      </c>
      <c r="AD228" s="57">
        <f>Y164-36</f>
        <v>-8</v>
      </c>
      <c r="AE228" s="57">
        <f t="shared" si="134"/>
        <v>0</v>
      </c>
      <c r="AF228" s="58"/>
    </row>
    <row r="229" spans="9:32" ht="15">
      <c r="I229" s="247" t="str">
        <f>B166</f>
        <v>JjFev</v>
      </c>
      <c r="J229" s="163">
        <v>47</v>
      </c>
      <c r="K229" s="51">
        <f t="shared" si="135"/>
        <v>47</v>
      </c>
      <c r="L229" s="52">
        <f t="shared" si="140"/>
        <v>6</v>
      </c>
      <c r="N229" s="55">
        <v>47</v>
      </c>
      <c r="AA229" s="57">
        <f t="shared" si="141"/>
        <v>0</v>
      </c>
      <c r="AB229" s="57">
        <f>IF(Y167=0,0,(IF(J229&lt;4.5,0.1,(IF(J229&lt;11.5,0.2,(IF(J229&lt;18.5,0.3,(IF(J229&lt;26.5,0.4,(IF(J229&lt;37,0.5,((Y167-36)))))))))))))</f>
        <v>-2</v>
      </c>
      <c r="AC229" s="57">
        <f t="shared" si="133"/>
        <v>0</v>
      </c>
      <c r="AD229" s="57">
        <f>Y167-36</f>
        <v>-2</v>
      </c>
      <c r="AE229" s="57">
        <f t="shared" si="134"/>
        <v>0</v>
      </c>
      <c r="AF229" s="58"/>
    </row>
    <row r="230" spans="9:32" ht="15">
      <c r="I230" s="105" t="str">
        <f>B169</f>
        <v>inv31</v>
      </c>
      <c r="J230" s="17">
        <v>36</v>
      </c>
      <c r="K230" s="51">
        <f t="shared" si="135"/>
        <v>41.653097345132736</v>
      </c>
      <c r="L230" s="52">
        <f t="shared" si="140"/>
        <v>5</v>
      </c>
      <c r="N230" s="55">
        <f>IF(Y147=0,J230,(IF(J230&gt;36,(J230-AB230),(IF(AE230&gt;0,(J230-((AE230))*(AB230)),(IF(AD230&lt;AC230,(J230+AA230),J230)))))))</f>
        <v>36</v>
      </c>
      <c r="AA230" s="57">
        <f t="shared" si="141"/>
        <v>0.2</v>
      </c>
      <c r="AB230" s="57">
        <f>IF(Y170=0,0,(IF(J230&lt;4.5,0.1,(IF(J230&lt;11.5,0.2,(IF(J230&lt;18.5,0.3,(IF(J230&lt;26.5,0.4,(IF(J230&lt;37,0.5,((Y170-36)))))))))))))</f>
        <v>0</v>
      </c>
      <c r="AC230" s="57">
        <f t="shared" si="133"/>
        <v>-5</v>
      </c>
      <c r="AD230" s="57">
        <f>Y171-36</f>
        <v>5</v>
      </c>
      <c r="AE230" s="57">
        <f t="shared" si="134"/>
        <v>5</v>
      </c>
      <c r="AF230" s="58"/>
    </row>
    <row r="231" spans="9:32" ht="15">
      <c r="I231" s="105" t="str">
        <f>B172</f>
        <v>Inv32</v>
      </c>
      <c r="J231" s="17">
        <v>39</v>
      </c>
      <c r="K231" s="51">
        <f t="shared" si="135"/>
        <v>39</v>
      </c>
      <c r="L231" s="52">
        <f t="shared" si="140"/>
        <v>6</v>
      </c>
      <c r="N231" s="55">
        <f>IF(Y172=0,J231,(IF(J231&gt;36,(J231-AB231),(IF(AE231&gt;0,(J231-((AE231))*(AB231)),(IF(AD231&lt;AC231,(J231+AA231),J231)))))))</f>
        <v>39</v>
      </c>
      <c r="AA231" s="57">
        <f t="shared" si="141"/>
        <v>0</v>
      </c>
      <c r="AB231" s="57">
        <f>IF(Y173=0,0,(IF(J231&lt;4.5,0.1,(IF(J231&lt;11.5,0.2,(IF(J231&lt;18.5,0.3,(IF(J231&lt;26.5,0.4,(IF(J231&lt;37,0.5,((Y173-36)))))))))))))</f>
        <v>0</v>
      </c>
      <c r="AC231" s="57">
        <f t="shared" si="133"/>
        <v>0</v>
      </c>
      <c r="AD231" s="57">
        <f>Y175-36</f>
        <v>-36</v>
      </c>
      <c r="AE231" s="57">
        <f t="shared" si="134"/>
        <v>0</v>
      </c>
      <c r="AF231" s="58"/>
    </row>
    <row r="238" ht="15">
      <c r="C238" s="89" t="s">
        <v>48</v>
      </c>
    </row>
    <row r="239" ht="15">
      <c r="C239" s="90" t="s">
        <v>49</v>
      </c>
    </row>
    <row r="240" ht="15">
      <c r="C240" s="90" t="s">
        <v>50</v>
      </c>
    </row>
    <row r="241" ht="15">
      <c r="C241" s="90" t="s">
        <v>51</v>
      </c>
    </row>
    <row r="242" ht="15">
      <c r="C242" s="90" t="s">
        <v>52</v>
      </c>
    </row>
    <row r="243" ht="15">
      <c r="C243" s="90" t="s">
        <v>53</v>
      </c>
    </row>
    <row r="244" ht="15">
      <c r="C244" s="90" t="s">
        <v>54</v>
      </c>
    </row>
    <row r="246" ht="15">
      <c r="C246" s="89" t="s">
        <v>55</v>
      </c>
    </row>
    <row r="247" ht="15">
      <c r="C247" s="90" t="s">
        <v>56</v>
      </c>
    </row>
    <row r="248" ht="15">
      <c r="C248" s="90" t="s">
        <v>57</v>
      </c>
    </row>
    <row r="249" ht="15">
      <c r="C249" s="90" t="s">
        <v>58</v>
      </c>
    </row>
    <row r="250" ht="15">
      <c r="C250" s="90" t="s">
        <v>59</v>
      </c>
    </row>
    <row r="251" ht="15">
      <c r="C251" s="90" t="s">
        <v>60</v>
      </c>
    </row>
    <row r="252" ht="15">
      <c r="C252" s="91" t="s">
        <v>61</v>
      </c>
    </row>
    <row r="254" ht="15">
      <c r="C254" s="89" t="s">
        <v>62</v>
      </c>
    </row>
    <row r="255" ht="15">
      <c r="C255" s="90" t="s">
        <v>63</v>
      </c>
    </row>
    <row r="256" ht="15">
      <c r="C256" s="90" t="s">
        <v>64</v>
      </c>
    </row>
    <row r="257" ht="15">
      <c r="C257" s="91" t="s">
        <v>65</v>
      </c>
    </row>
    <row r="258" ht="15">
      <c r="C258" s="92"/>
    </row>
    <row r="259" ht="15">
      <c r="C259" s="92" t="s">
        <v>66</v>
      </c>
    </row>
    <row r="261" ht="15">
      <c r="C261" s="90" t="s">
        <v>68</v>
      </c>
    </row>
    <row r="262" ht="15">
      <c r="C262" s="90" t="s">
        <v>69</v>
      </c>
    </row>
    <row r="263" ht="15">
      <c r="C263" s="90" t="s">
        <v>70</v>
      </c>
    </row>
    <row r="264" ht="15">
      <c r="C264" s="91" t="s">
        <v>71</v>
      </c>
    </row>
    <row r="265" ht="15">
      <c r="C265" s="91" t="s">
        <v>72</v>
      </c>
    </row>
    <row r="266" ht="15">
      <c r="C266" s="91" t="s">
        <v>73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3"/>
  <sheetViews>
    <sheetView zoomScalePageLayoutView="0" workbookViewId="0" topLeftCell="A1">
      <pane xSplit="2" ySplit="10" topLeftCell="Z3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C47" sqref="BC47"/>
    </sheetView>
  </sheetViews>
  <sheetFormatPr defaultColWidth="11.421875" defaultRowHeight="15"/>
  <cols>
    <col min="1" max="1" width="8.28125" style="0" customWidth="1"/>
    <col min="2" max="2" width="19.140625" style="0" customWidth="1"/>
    <col min="3" max="35" width="5.7109375" style="0" customWidth="1"/>
    <col min="36" max="57" width="6.421875" style="0" customWidth="1"/>
    <col min="58" max="58" width="6.421875" style="26" customWidth="1"/>
  </cols>
  <sheetData>
    <row r="1" spans="3:57" ht="15">
      <c r="C1" s="45" t="str">
        <f>cartescoreCAM!$I177</f>
        <v>ASer</v>
      </c>
      <c r="D1" s="45" t="str">
        <f>cartescoreCAM!$I178</f>
        <v>STry</v>
      </c>
      <c r="E1" s="45" t="str">
        <f>cartescoreCAM!$I179</f>
        <v>PThi</v>
      </c>
      <c r="F1" s="45" t="str">
        <f>cartescoreCAM!$I180</f>
        <v>GDub</v>
      </c>
      <c r="G1" s="45" t="str">
        <f>cartescoreCAM!$I181</f>
        <v>ARaf</v>
      </c>
      <c r="H1" s="45" t="str">
        <f>cartescoreCAM!$I182</f>
        <v>PLai</v>
      </c>
      <c r="I1" s="45" t="str">
        <f>cartescoreCAM!$I183</f>
        <v>JDel</v>
      </c>
      <c r="J1" s="45" t="str">
        <f>cartescoreCAM!$I184</f>
        <v>YDej</v>
      </c>
      <c r="K1" s="45" t="str">
        <f>cartescoreCAM!$I185</f>
        <v>TMont</v>
      </c>
      <c r="L1" s="45" t="str">
        <f>cartescoreCAM!$I186</f>
        <v>JPCho</v>
      </c>
      <c r="M1" s="45" t="str">
        <f>cartescoreCAM!$I187</f>
        <v>GGar</v>
      </c>
      <c r="N1" s="45" t="str">
        <f>cartescoreCAM!$I188</f>
        <v>PhBar</v>
      </c>
      <c r="O1" s="45" t="str">
        <f>cartescoreCAM!$I189</f>
        <v>PPer</v>
      </c>
      <c r="P1" s="45" t="str">
        <f>cartescoreCAM!$I190</f>
        <v>BRou</v>
      </c>
      <c r="Q1" s="45" t="str">
        <f>cartescoreCAM!$I191</f>
        <v>MBer</v>
      </c>
      <c r="R1" s="45" t="str">
        <f>cartescoreCAM!$I192</f>
        <v>PFal</v>
      </c>
      <c r="S1" s="45" t="str">
        <f>cartescoreCAM!$I193</f>
        <v>GMan</v>
      </c>
      <c r="T1" s="45" t="str">
        <f>cartescoreCAM!$I194</f>
        <v>CSyl</v>
      </c>
      <c r="U1" s="45" t="str">
        <f>cartescoreCAM!$I195</f>
        <v>JPBra</v>
      </c>
      <c r="V1" s="45" t="str">
        <f>cartescoreCAM!$I196</f>
        <v>PRoq</v>
      </c>
      <c r="W1" s="45" t="str">
        <f>cartescoreCAM!$I197</f>
        <v>JRou</v>
      </c>
      <c r="X1" s="45" t="str">
        <f>cartescoreCAM!$I198</f>
        <v>JlDel</v>
      </c>
      <c r="Y1" s="45" t="str">
        <f>cartescoreCAM!$I199</f>
        <v>AlPel</v>
      </c>
      <c r="Z1" s="45" t="str">
        <f>cartescoreCAM!$I200</f>
        <v>JBLef</v>
      </c>
      <c r="AA1" s="45" t="str">
        <f>cartescoreCAM!$I201</f>
        <v>CRoub</v>
      </c>
      <c r="AB1" s="45" t="str">
        <f>cartescoreCAM!$I202</f>
        <v>GPic</v>
      </c>
      <c r="AC1" s="45" t="str">
        <f>cartescoreCAM!$I203</f>
        <v>BCue</v>
      </c>
      <c r="AD1" s="45" t="str">
        <f>cartescoreCAM!$I204</f>
        <v>RBoc</v>
      </c>
      <c r="AE1" s="45" t="str">
        <f>cartescoreCAM!$I205</f>
        <v>PCot</v>
      </c>
      <c r="AF1" s="45" t="str">
        <f>cartescoreCAM!$I206</f>
        <v>MfElli</v>
      </c>
      <c r="AG1" s="45" t="str">
        <f>cartescoreCAM!$I207</f>
        <v>PhSan</v>
      </c>
      <c r="AH1" s="45" t="str">
        <f>cartescoreCAM!$I208</f>
        <v>CVic</v>
      </c>
      <c r="AI1" s="45" t="str">
        <f>cartescoreCAM!$I209</f>
        <v>PJar</v>
      </c>
      <c r="AJ1" s="45" t="str">
        <f>cartescoreCAM!$I210</f>
        <v>AnnC</v>
      </c>
      <c r="AK1" s="45" t="str">
        <f>cartescoreCAM!$I211</f>
        <v>DTiff</v>
      </c>
      <c r="AL1" s="45" t="str">
        <f>cartescoreCAM!$I212</f>
        <v>CLeo</v>
      </c>
      <c r="AM1" s="45" t="str">
        <f>cartescoreCAM!$I213</f>
        <v>MLeo</v>
      </c>
      <c r="AN1" s="45" t="str">
        <f>cartescoreCAM!$I214</f>
        <v>RBou</v>
      </c>
      <c r="AO1" s="45" t="str">
        <f>cartescoreCAM!$I215</f>
        <v>NGar</v>
      </c>
      <c r="AP1" s="45" t="str">
        <f>cartescoreCAM!$I216</f>
        <v>BPon</v>
      </c>
      <c r="AQ1" s="45" t="str">
        <f>cartescoreCAM!$I217</f>
        <v>DBer</v>
      </c>
      <c r="AR1" s="45" t="str">
        <f>cartescoreCAM!$I218</f>
        <v>ETal</v>
      </c>
      <c r="AS1" s="45" t="str">
        <f>cartescoreCAM!$I219</f>
        <v>JRen</v>
      </c>
      <c r="AT1" s="45" t="str">
        <f>cartescoreCAM!$I220</f>
        <v>EPic </v>
      </c>
      <c r="AU1" s="45" t="str">
        <f>cartescoreCAM!$I221</f>
        <v>SPBou</v>
      </c>
      <c r="AV1" s="45" t="str">
        <f>cartescoreCAM!$I222</f>
        <v>RGir</v>
      </c>
      <c r="AW1" s="45" t="str">
        <f>cartescoreCAM!$I223</f>
        <v>JGir</v>
      </c>
      <c r="AX1" s="45" t="str">
        <f>cartescoreCAM!$I224</f>
        <v>ElLey</v>
      </c>
      <c r="AY1" s="45" t="str">
        <f>cartescoreCAM!$I225</f>
        <v>JSyl </v>
      </c>
      <c r="AZ1" s="45" t="str">
        <f>cartescoreCAM!$I226</f>
        <v>CDuqR</v>
      </c>
      <c r="BA1" s="45" t="str">
        <f>cartescoreCAM!$I227</f>
        <v>GDign</v>
      </c>
      <c r="BB1" s="45" t="str">
        <f>cartescoreCAM!$I228</f>
        <v>BBon</v>
      </c>
      <c r="BC1" s="45" t="str">
        <f>cartescoreCAM!$I229</f>
        <v>JjFev</v>
      </c>
      <c r="BD1" s="45" t="str">
        <f>cartescoreCAM!$I230</f>
        <v>inv31</v>
      </c>
      <c r="BE1" s="45" t="str">
        <f>cartescoreCAM!$I231</f>
        <v>Inv32</v>
      </c>
    </row>
    <row r="2" spans="2:57" ht="15">
      <c r="B2" s="6" t="s">
        <v>3</v>
      </c>
      <c r="C2" s="6" t="str">
        <f aca="true" t="shared" si="0" ref="C2:AI2">C1</f>
        <v>ASer</v>
      </c>
      <c r="D2" s="6" t="str">
        <f t="shared" si="0"/>
        <v>STry</v>
      </c>
      <c r="E2" s="6" t="str">
        <f t="shared" si="0"/>
        <v>PThi</v>
      </c>
      <c r="F2" s="6" t="str">
        <f t="shared" si="0"/>
        <v>GDub</v>
      </c>
      <c r="G2" s="6" t="str">
        <f t="shared" si="0"/>
        <v>ARaf</v>
      </c>
      <c r="H2" s="6" t="str">
        <f t="shared" si="0"/>
        <v>PLai</v>
      </c>
      <c r="I2" s="6" t="str">
        <f t="shared" si="0"/>
        <v>JDel</v>
      </c>
      <c r="J2" s="6" t="str">
        <f t="shared" si="0"/>
        <v>YDej</v>
      </c>
      <c r="K2" s="6" t="str">
        <f t="shared" si="0"/>
        <v>TMont</v>
      </c>
      <c r="L2" s="6" t="str">
        <f t="shared" si="0"/>
        <v>JPCho</v>
      </c>
      <c r="M2" s="6" t="str">
        <f t="shared" si="0"/>
        <v>GGar</v>
      </c>
      <c r="N2" s="6" t="str">
        <f t="shared" si="0"/>
        <v>PhBar</v>
      </c>
      <c r="O2" s="6" t="str">
        <f t="shared" si="0"/>
        <v>PPer</v>
      </c>
      <c r="P2" s="6" t="str">
        <f t="shared" si="0"/>
        <v>BRou</v>
      </c>
      <c r="Q2" s="6" t="str">
        <f t="shared" si="0"/>
        <v>MBer</v>
      </c>
      <c r="R2" s="6" t="str">
        <f t="shared" si="0"/>
        <v>PFal</v>
      </c>
      <c r="S2" s="6" t="str">
        <f t="shared" si="0"/>
        <v>GMan</v>
      </c>
      <c r="T2" s="6" t="str">
        <f t="shared" si="0"/>
        <v>CSyl</v>
      </c>
      <c r="U2" s="6" t="str">
        <f t="shared" si="0"/>
        <v>JPBra</v>
      </c>
      <c r="V2" s="6" t="str">
        <f t="shared" si="0"/>
        <v>PRoq</v>
      </c>
      <c r="W2" s="6" t="str">
        <f t="shared" si="0"/>
        <v>JRou</v>
      </c>
      <c r="X2" s="6" t="str">
        <f t="shared" si="0"/>
        <v>JlDel</v>
      </c>
      <c r="Y2" s="6" t="str">
        <f t="shared" si="0"/>
        <v>AlPel</v>
      </c>
      <c r="Z2" s="6" t="str">
        <f t="shared" si="0"/>
        <v>JBLef</v>
      </c>
      <c r="AA2" s="6" t="str">
        <f t="shared" si="0"/>
        <v>CRoub</v>
      </c>
      <c r="AB2" s="6" t="str">
        <f t="shared" si="0"/>
        <v>GPic</v>
      </c>
      <c r="AC2" s="6" t="str">
        <f t="shared" si="0"/>
        <v>BCue</v>
      </c>
      <c r="AD2" s="6" t="str">
        <f t="shared" si="0"/>
        <v>RBoc</v>
      </c>
      <c r="AE2" s="6" t="str">
        <f t="shared" si="0"/>
        <v>PCot</v>
      </c>
      <c r="AF2" s="6" t="str">
        <f t="shared" si="0"/>
        <v>MfElli</v>
      </c>
      <c r="AG2" s="6" t="str">
        <f t="shared" si="0"/>
        <v>PhSan</v>
      </c>
      <c r="AH2" s="6" t="str">
        <f t="shared" si="0"/>
        <v>CVic</v>
      </c>
      <c r="AI2" s="6" t="str">
        <f t="shared" si="0"/>
        <v>PJar</v>
      </c>
      <c r="AJ2" s="6" t="str">
        <f aca="true" t="shared" si="1" ref="AJ2:AP2">AJ1</f>
        <v>AnnC</v>
      </c>
      <c r="AK2" s="6" t="str">
        <f t="shared" si="1"/>
        <v>DTiff</v>
      </c>
      <c r="AL2" s="6" t="str">
        <f t="shared" si="1"/>
        <v>CLeo</v>
      </c>
      <c r="AM2" s="6" t="str">
        <f t="shared" si="1"/>
        <v>MLeo</v>
      </c>
      <c r="AN2" s="6" t="str">
        <f t="shared" si="1"/>
        <v>RBou</v>
      </c>
      <c r="AO2" s="6" t="str">
        <f t="shared" si="1"/>
        <v>NGar</v>
      </c>
      <c r="AP2" s="6" t="str">
        <f t="shared" si="1"/>
        <v>BPon</v>
      </c>
      <c r="AQ2" s="6" t="str">
        <f aca="true" t="shared" si="2" ref="AQ2:AV2">AQ1</f>
        <v>DBer</v>
      </c>
      <c r="AR2" s="6" t="str">
        <f t="shared" si="2"/>
        <v>ETal</v>
      </c>
      <c r="AS2" s="6" t="str">
        <f t="shared" si="2"/>
        <v>JRen</v>
      </c>
      <c r="AT2" s="6" t="str">
        <f t="shared" si="2"/>
        <v>EPic </v>
      </c>
      <c r="AU2" s="6" t="str">
        <f t="shared" si="2"/>
        <v>SPBou</v>
      </c>
      <c r="AV2" s="6" t="str">
        <f t="shared" si="2"/>
        <v>RGir</v>
      </c>
      <c r="AW2" s="6" t="str">
        <f aca="true" t="shared" si="3" ref="AW2:BC2">AW1</f>
        <v>JGir</v>
      </c>
      <c r="AX2" s="6" t="str">
        <f t="shared" si="3"/>
        <v>ElLey</v>
      </c>
      <c r="AY2" s="6" t="str">
        <f t="shared" si="3"/>
        <v>JSyl </v>
      </c>
      <c r="AZ2" s="6" t="str">
        <f t="shared" si="3"/>
        <v>CDuqR</v>
      </c>
      <c r="BA2" s="6" t="str">
        <f t="shared" si="3"/>
        <v>GDign</v>
      </c>
      <c r="BB2" s="6" t="str">
        <f t="shared" si="3"/>
        <v>BBon</v>
      </c>
      <c r="BC2" s="6" t="str">
        <f t="shared" si="3"/>
        <v>JjFev</v>
      </c>
      <c r="BD2" s="6" t="str">
        <f>BD1</f>
        <v>inv31</v>
      </c>
      <c r="BE2" s="6" t="str">
        <f>BE1</f>
        <v>Inv32</v>
      </c>
    </row>
    <row r="3" spans="1:57" ht="15">
      <c r="A3" t="s">
        <v>31</v>
      </c>
      <c r="B3" s="28">
        <f>cartescoreCAM!N1</f>
        <v>42733</v>
      </c>
      <c r="C3" s="66">
        <f>cartescoreCAM!Y10</f>
        <v>114</v>
      </c>
      <c r="D3" s="1">
        <f>cartescoreCAM!Y13</f>
        <v>0</v>
      </c>
      <c r="E3" s="1">
        <f>cartescoreCAM!Y16</f>
        <v>0</v>
      </c>
      <c r="F3" s="1">
        <f>cartescoreCAM!Y19</f>
        <v>113</v>
      </c>
      <c r="G3" s="1">
        <f>cartescoreCAM!Y22</f>
        <v>0</v>
      </c>
      <c r="H3" s="1">
        <f>cartescoreCAM!Y25</f>
        <v>104</v>
      </c>
      <c r="I3" s="1">
        <f>cartescoreCAM!Y28</f>
        <v>0</v>
      </c>
      <c r="J3" s="1">
        <f>cartescoreCAM!Y31</f>
        <v>0</v>
      </c>
      <c r="K3" s="1">
        <f>cartescoreCAM!Y34</f>
        <v>108</v>
      </c>
      <c r="L3" s="1">
        <f>cartescoreCAM!Y37</f>
        <v>0</v>
      </c>
      <c r="M3" s="1">
        <f>cartescoreCAM!Y40</f>
        <v>0</v>
      </c>
      <c r="N3" s="1">
        <f>cartescoreCAM!Y43</f>
        <v>0</v>
      </c>
      <c r="O3" s="1">
        <f>cartescoreCAM!Y46</f>
        <v>0</v>
      </c>
      <c r="P3" s="1">
        <f>cartescoreCAM!Y49</f>
        <v>111</v>
      </c>
      <c r="Q3" s="1">
        <f>cartescoreCAM!Y52</f>
        <v>0</v>
      </c>
      <c r="R3" s="1">
        <f>cartescoreCAM!Y55</f>
        <v>0</v>
      </c>
      <c r="S3" s="1">
        <f>cartescoreCAM!Y58</f>
        <v>95</v>
      </c>
      <c r="T3" s="1">
        <f>cartescoreCAM!Y61</f>
        <v>0</v>
      </c>
      <c r="U3" s="1">
        <f>cartescoreCAM!Y64</f>
        <v>0</v>
      </c>
      <c r="V3" s="1">
        <f>cartescoreCAM!Y67</f>
        <v>0</v>
      </c>
      <c r="W3" s="1">
        <f>cartescoreCAM!Y70</f>
        <v>0</v>
      </c>
      <c r="X3" s="1">
        <f>cartescoreCAM!Y73</f>
        <v>0</v>
      </c>
      <c r="Y3" s="1">
        <f>cartescoreCAM!Y76</f>
        <v>0</v>
      </c>
      <c r="Z3" s="1">
        <f>cartescoreCAM!Y79</f>
        <v>0</v>
      </c>
      <c r="AA3" s="1">
        <f>cartescoreCAM!Y82</f>
        <v>0</v>
      </c>
      <c r="AB3" s="1">
        <f>cartescoreCAM!Y85</f>
        <v>0</v>
      </c>
      <c r="AC3" s="1">
        <f>cartescoreCAM!Y88</f>
        <v>100</v>
      </c>
      <c r="AD3" s="1">
        <f>cartescoreCAM!Y91</f>
        <v>0</v>
      </c>
      <c r="AE3" s="1">
        <f>cartescoreCAM!Y94</f>
        <v>0</v>
      </c>
      <c r="AF3" s="1">
        <f>cartescoreCAM!Y97</f>
        <v>0</v>
      </c>
      <c r="AG3" s="1">
        <f>cartescoreCAM!Y100</f>
        <v>0</v>
      </c>
      <c r="AH3" s="1">
        <f>cartescoreCAM!Y103</f>
        <v>0</v>
      </c>
      <c r="AI3" s="1">
        <f>cartescoreCAM!Y106</f>
        <v>0</v>
      </c>
      <c r="AJ3" s="1">
        <f>cartescoreCAM!Y109</f>
        <v>0</v>
      </c>
      <c r="AK3" s="1">
        <f>cartescoreCAM!Y112</f>
        <v>0</v>
      </c>
      <c r="AL3" s="1">
        <f>cartescoreCAM!Y115</f>
        <v>0</v>
      </c>
      <c r="AM3" s="1">
        <f>cartescoreCAM!Y118</f>
        <v>0</v>
      </c>
      <c r="AN3" s="1">
        <f>cartescoreCAM!Y121</f>
        <v>0</v>
      </c>
      <c r="AO3" s="1">
        <f>cartescoreCAM!Y124</f>
        <v>0</v>
      </c>
      <c r="AP3" s="1">
        <f>cartescoreCAM!Y127</f>
        <v>0</v>
      </c>
      <c r="AQ3" s="1">
        <f>cartescoreCAM!Y130</f>
        <v>0</v>
      </c>
      <c r="AR3" s="1">
        <f>cartescoreCAM!Y133</f>
        <v>0</v>
      </c>
      <c r="AS3" s="1">
        <f>cartescoreCAM!Y136</f>
        <v>0</v>
      </c>
      <c r="AT3" s="1">
        <f>cartescoreCAM!Y139</f>
        <v>0</v>
      </c>
      <c r="AU3" s="1">
        <f>cartescoreCAM!Y142</f>
        <v>118</v>
      </c>
      <c r="AV3" s="1">
        <f>cartescoreCAM!Y145</f>
        <v>0</v>
      </c>
      <c r="AW3" s="1">
        <f>cartescoreCAM!$Y148</f>
        <v>0</v>
      </c>
      <c r="AX3" s="1">
        <f>cartescoreCAM!$Y151</f>
        <v>0</v>
      </c>
      <c r="AY3" s="1">
        <f>cartescoreCAM!$Y154</f>
        <v>0</v>
      </c>
      <c r="AZ3" s="1">
        <f>cartescoreCAM!$Y157</f>
        <v>0</v>
      </c>
      <c r="BA3" s="1">
        <f>cartescoreCAM!$Y160</f>
        <v>0</v>
      </c>
      <c r="BB3" s="1">
        <f>cartescoreCAM!$Y163</f>
        <v>95</v>
      </c>
      <c r="BC3" s="1">
        <f>cartescoreCAM!$Y166</f>
        <v>121</v>
      </c>
      <c r="BD3" s="1">
        <f>cartescoreCAM!$Y169</f>
        <v>0</v>
      </c>
      <c r="BE3" s="1">
        <f>cartescoreCAM!$Y172</f>
        <v>0</v>
      </c>
    </row>
    <row r="5" ht="15.75" thickBot="1"/>
    <row r="6" spans="2:3" ht="19.5" thickBot="1">
      <c r="B6" s="34" t="s">
        <v>4</v>
      </c>
      <c r="C6" s="38"/>
    </row>
    <row r="7" spans="2:57" ht="15.75" thickBot="1">
      <c r="B7" s="42" t="s">
        <v>100</v>
      </c>
      <c r="C7" s="48">
        <f>'parties jouées'!C6</f>
        <v>26</v>
      </c>
      <c r="D7" s="48">
        <f>'parties jouées'!D6</f>
        <v>21.6</v>
      </c>
      <c r="E7" s="48">
        <f>'parties jouées'!E6</f>
        <v>26.9</v>
      </c>
      <c r="F7" s="48">
        <f>'parties jouées'!F6</f>
        <v>34.5</v>
      </c>
      <c r="G7" s="48">
        <f>'parties jouées'!G6</f>
        <v>19.9</v>
      </c>
      <c r="H7" s="48">
        <f>'parties jouées'!H6</f>
        <v>16.8</v>
      </c>
      <c r="I7" s="48">
        <f>'parties jouées'!I6</f>
        <v>9.1</v>
      </c>
      <c r="J7" s="48">
        <f>'parties jouées'!J6</f>
        <v>18.2</v>
      </c>
      <c r="K7" s="48">
        <f>'parties jouées'!K6</f>
        <v>25.7</v>
      </c>
      <c r="L7" s="48">
        <f>'parties jouées'!L6</f>
        <v>22.6</v>
      </c>
      <c r="M7" s="48">
        <f>'parties jouées'!M6</f>
        <v>28.5</v>
      </c>
      <c r="N7" s="48">
        <f>'parties jouées'!N6</f>
        <v>28</v>
      </c>
      <c r="O7" s="48">
        <f>'parties jouées'!O6</f>
        <v>14.5</v>
      </c>
      <c r="P7" s="48">
        <f>'parties jouées'!P6</f>
        <v>30.1</v>
      </c>
      <c r="Q7" s="48">
        <f>'parties jouées'!Q6</f>
        <v>31</v>
      </c>
      <c r="R7" s="48">
        <f>'parties jouées'!R6</f>
        <v>16.4</v>
      </c>
      <c r="S7" s="48">
        <f>'parties jouées'!S6</f>
        <v>14.3</v>
      </c>
      <c r="T7" s="48">
        <f>'parties jouées'!T6</f>
        <v>12.1</v>
      </c>
      <c r="U7" s="48">
        <f>'parties jouées'!U6</f>
        <v>16.6</v>
      </c>
      <c r="V7" s="48">
        <f>'parties jouées'!V6</f>
        <v>17.8</v>
      </c>
      <c r="W7" s="48">
        <v>26.6</v>
      </c>
      <c r="X7" s="48">
        <v>14.9</v>
      </c>
      <c r="Y7" s="48">
        <v>24.2</v>
      </c>
      <c r="Z7" s="48">
        <v>27.7</v>
      </c>
      <c r="AA7" s="48">
        <v>22.3</v>
      </c>
      <c r="AB7" s="48">
        <v>18</v>
      </c>
      <c r="AC7" s="48">
        <v>16.3</v>
      </c>
      <c r="AD7" s="48">
        <v>17.5</v>
      </c>
      <c r="AE7" s="48">
        <v>20.1</v>
      </c>
      <c r="AF7" s="48">
        <v>37</v>
      </c>
      <c r="AG7" s="48">
        <v>19.4</v>
      </c>
      <c r="AH7" s="48">
        <v>17.7</v>
      </c>
      <c r="AI7" s="48">
        <v>15.3</v>
      </c>
      <c r="AJ7" s="48">
        <v>19.4</v>
      </c>
      <c r="AK7" s="48">
        <v>8.3</v>
      </c>
      <c r="AL7" s="48">
        <v>22.1</v>
      </c>
      <c r="AM7" s="48">
        <v>31.2</v>
      </c>
      <c r="AN7" s="48">
        <v>24.4</v>
      </c>
      <c r="AO7" s="48">
        <v>41</v>
      </c>
      <c r="AP7" s="48">
        <v>26.5</v>
      </c>
      <c r="AQ7" s="48">
        <v>28.8</v>
      </c>
      <c r="AR7" s="48">
        <v>5.5</v>
      </c>
      <c r="AS7" s="48">
        <v>21.2</v>
      </c>
      <c r="AT7" s="48">
        <v>30.9</v>
      </c>
      <c r="AU7" s="48">
        <v>21.4</v>
      </c>
      <c r="AV7" s="48">
        <v>19.4</v>
      </c>
      <c r="AW7" s="48">
        <v>16.1</v>
      </c>
      <c r="AX7" s="48">
        <v>18.5</v>
      </c>
      <c r="AY7" s="48">
        <v>12.2</v>
      </c>
      <c r="AZ7" s="48">
        <v>8.8</v>
      </c>
      <c r="BA7" s="48">
        <v>12</v>
      </c>
      <c r="BB7" s="48">
        <v>13.1</v>
      </c>
      <c r="BC7" s="48">
        <v>47</v>
      </c>
      <c r="BD7" s="48" t="e">
        <f>'parties jouées'!#REF!</f>
        <v>#REF!</v>
      </c>
      <c r="BE7" s="48" t="e">
        <f>'parties jouées'!#REF!</f>
        <v>#REF!</v>
      </c>
    </row>
    <row r="8" spans="2:57" ht="15">
      <c r="B8" s="9" t="s">
        <v>28</v>
      </c>
      <c r="C8" s="5">
        <f>(C7/113)*132+0.3</f>
        <v>30.671681415929203</v>
      </c>
      <c r="D8" s="5">
        <f aca="true" t="shared" si="4" ref="D8:BE8">(D7/113)*132+0.3</f>
        <v>25.53185840707965</v>
      </c>
      <c r="E8" s="5">
        <f t="shared" si="4"/>
        <v>31.72300884955752</v>
      </c>
      <c r="F8" s="5">
        <f t="shared" si="4"/>
        <v>40.60088495575221</v>
      </c>
      <c r="G8" s="5">
        <f t="shared" si="4"/>
        <v>23.546017699115044</v>
      </c>
      <c r="H8" s="5">
        <f t="shared" si="4"/>
        <v>19.924778761061948</v>
      </c>
      <c r="I8" s="5">
        <f t="shared" si="4"/>
        <v>10.930088495575221</v>
      </c>
      <c r="J8" s="5">
        <f t="shared" si="4"/>
        <v>21.560176991150442</v>
      </c>
      <c r="K8" s="5">
        <f t="shared" si="4"/>
        <v>30.3212389380531</v>
      </c>
      <c r="L8" s="5">
        <f t="shared" si="4"/>
        <v>26.700000000000003</v>
      </c>
      <c r="M8" s="5">
        <f t="shared" si="4"/>
        <v>33.59203539823009</v>
      </c>
      <c r="N8" s="5">
        <f t="shared" si="4"/>
        <v>33.007964601769906</v>
      </c>
      <c r="O8" s="5">
        <f t="shared" si="4"/>
        <v>17.238053097345134</v>
      </c>
      <c r="P8" s="5">
        <f t="shared" si="4"/>
        <v>35.46106194690265</v>
      </c>
      <c r="Q8" s="5">
        <f t="shared" si="4"/>
        <v>36.51238938053097</v>
      </c>
      <c r="R8" s="5">
        <f t="shared" si="4"/>
        <v>19.457522123893806</v>
      </c>
      <c r="S8" s="5">
        <f t="shared" si="4"/>
        <v>17.004424778761067</v>
      </c>
      <c r="T8" s="5">
        <f t="shared" si="4"/>
        <v>14.434513274336283</v>
      </c>
      <c r="U8" s="5">
        <f t="shared" si="4"/>
        <v>19.691150442477877</v>
      </c>
      <c r="V8" s="5">
        <f t="shared" si="4"/>
        <v>21.092920353982304</v>
      </c>
      <c r="W8" s="5">
        <f t="shared" si="4"/>
        <v>31.37256637168142</v>
      </c>
      <c r="X8" s="5">
        <f t="shared" si="4"/>
        <v>17.705309734513275</v>
      </c>
      <c r="Y8" s="5">
        <f t="shared" si="4"/>
        <v>28.569026548672564</v>
      </c>
      <c r="Z8" s="5">
        <f t="shared" si="4"/>
        <v>32.657522123893806</v>
      </c>
      <c r="AA8" s="5">
        <f t="shared" si="4"/>
        <v>26.3495575221239</v>
      </c>
      <c r="AB8" s="5">
        <f t="shared" si="4"/>
        <v>21.32654867256637</v>
      </c>
      <c r="AC8" s="5">
        <f t="shared" si="4"/>
        <v>19.340707964601773</v>
      </c>
      <c r="AD8" s="5">
        <f t="shared" si="4"/>
        <v>20.742477876106193</v>
      </c>
      <c r="AE8" s="5">
        <f t="shared" si="4"/>
        <v>23.779646017699115</v>
      </c>
      <c r="AF8" s="5">
        <f t="shared" si="4"/>
        <v>43.521238938053095</v>
      </c>
      <c r="AG8" s="5">
        <f t="shared" si="4"/>
        <v>22.961946902654866</v>
      </c>
      <c r="AH8" s="5">
        <f t="shared" si="4"/>
        <v>20.976106194690267</v>
      </c>
      <c r="AI8" s="5">
        <f t="shared" si="4"/>
        <v>18.172566371681416</v>
      </c>
      <c r="AJ8" s="5">
        <f t="shared" si="4"/>
        <v>22.961946902654866</v>
      </c>
      <c r="AK8" s="5">
        <f t="shared" si="4"/>
        <v>9.995575221238939</v>
      </c>
      <c r="AL8" s="5">
        <f t="shared" si="4"/>
        <v>26.115929203539824</v>
      </c>
      <c r="AM8" s="5">
        <f t="shared" si="4"/>
        <v>36.74601769911504</v>
      </c>
      <c r="AN8" s="5">
        <f t="shared" si="4"/>
        <v>28.80265486725664</v>
      </c>
      <c r="AO8" s="5">
        <v>41</v>
      </c>
      <c r="AP8" s="5">
        <f t="shared" si="4"/>
        <v>31.255752212389382</v>
      </c>
      <c r="AQ8" s="5">
        <f t="shared" si="4"/>
        <v>33.94247787610619</v>
      </c>
      <c r="AR8" s="5">
        <f t="shared" si="4"/>
        <v>6.7247787610619465</v>
      </c>
      <c r="AS8" s="5">
        <f t="shared" si="4"/>
        <v>25.064601769911505</v>
      </c>
      <c r="AT8" s="5">
        <f t="shared" si="4"/>
        <v>36.395575221238936</v>
      </c>
      <c r="AU8" s="5">
        <f t="shared" si="4"/>
        <v>25.298230088495576</v>
      </c>
      <c r="AV8" s="5">
        <f t="shared" si="4"/>
        <v>22.961946902654866</v>
      </c>
      <c r="AW8" s="5">
        <f t="shared" si="4"/>
        <v>19.107079646017702</v>
      </c>
      <c r="AX8" s="5">
        <f t="shared" si="4"/>
        <v>21.91061946902655</v>
      </c>
      <c r="AY8" s="5">
        <f t="shared" si="4"/>
        <v>14.55132743362832</v>
      </c>
      <c r="AZ8" s="5">
        <f t="shared" si="4"/>
        <v>10.579646017699117</v>
      </c>
      <c r="BA8" s="5">
        <f t="shared" si="4"/>
        <v>14.317699115044249</v>
      </c>
      <c r="BB8" s="5">
        <f t="shared" si="4"/>
        <v>15.602654867256637</v>
      </c>
      <c r="BC8" s="5">
        <f t="shared" si="4"/>
        <v>55.20265486725663</v>
      </c>
      <c r="BD8" s="5" t="e">
        <f t="shared" si="4"/>
        <v>#REF!</v>
      </c>
      <c r="BE8" s="5" t="e">
        <f t="shared" si="4"/>
        <v>#REF!</v>
      </c>
    </row>
    <row r="9" spans="2:57" ht="15">
      <c r="B9" s="6" t="s">
        <v>3</v>
      </c>
      <c r="C9" s="6" t="str">
        <f aca="true" t="shared" si="5" ref="C9:AZ9">C2</f>
        <v>ASer</v>
      </c>
      <c r="D9" s="6" t="str">
        <f t="shared" si="5"/>
        <v>STry</v>
      </c>
      <c r="E9" s="6" t="str">
        <f t="shared" si="5"/>
        <v>PThi</v>
      </c>
      <c r="F9" s="6" t="str">
        <f t="shared" si="5"/>
        <v>GDub</v>
      </c>
      <c r="G9" s="6" t="str">
        <f t="shared" si="5"/>
        <v>ARaf</v>
      </c>
      <c r="H9" s="6" t="str">
        <f t="shared" si="5"/>
        <v>PLai</v>
      </c>
      <c r="I9" s="6" t="str">
        <f t="shared" si="5"/>
        <v>JDel</v>
      </c>
      <c r="J9" s="6" t="str">
        <f t="shared" si="5"/>
        <v>YDej</v>
      </c>
      <c r="K9" s="6" t="str">
        <f t="shared" si="5"/>
        <v>TMont</v>
      </c>
      <c r="L9" s="6" t="str">
        <f t="shared" si="5"/>
        <v>JPCho</v>
      </c>
      <c r="M9" s="6" t="str">
        <f t="shared" si="5"/>
        <v>GGar</v>
      </c>
      <c r="N9" s="6" t="str">
        <f t="shared" si="5"/>
        <v>PhBar</v>
      </c>
      <c r="O9" s="6" t="str">
        <f t="shared" si="5"/>
        <v>PPer</v>
      </c>
      <c r="P9" s="6" t="str">
        <f t="shared" si="5"/>
        <v>BRou</v>
      </c>
      <c r="Q9" s="191" t="str">
        <f t="shared" si="5"/>
        <v>MBer</v>
      </c>
      <c r="R9" s="6" t="str">
        <f t="shared" si="5"/>
        <v>PFal</v>
      </c>
      <c r="S9" s="6" t="str">
        <f t="shared" si="5"/>
        <v>GMan</v>
      </c>
      <c r="T9" s="6" t="str">
        <f t="shared" si="5"/>
        <v>CSyl</v>
      </c>
      <c r="U9" s="6" t="str">
        <f t="shared" si="5"/>
        <v>JPBra</v>
      </c>
      <c r="V9" s="6" t="str">
        <f t="shared" si="5"/>
        <v>PRoq</v>
      </c>
      <c r="W9" s="6" t="str">
        <f t="shared" si="5"/>
        <v>JRou</v>
      </c>
      <c r="X9" s="6" t="str">
        <f t="shared" si="5"/>
        <v>JlDel</v>
      </c>
      <c r="Y9" s="6" t="str">
        <f t="shared" si="5"/>
        <v>AlPel</v>
      </c>
      <c r="Z9" s="6" t="str">
        <f t="shared" si="5"/>
        <v>JBLef</v>
      </c>
      <c r="AA9" s="6" t="str">
        <f t="shared" si="5"/>
        <v>CRoub</v>
      </c>
      <c r="AB9" s="6" t="str">
        <f t="shared" si="5"/>
        <v>GPic</v>
      </c>
      <c r="AC9" s="6" t="str">
        <f t="shared" si="5"/>
        <v>BCue</v>
      </c>
      <c r="AD9" s="6" t="str">
        <f t="shared" si="5"/>
        <v>RBoc</v>
      </c>
      <c r="AE9" s="6" t="str">
        <f t="shared" si="5"/>
        <v>PCot</v>
      </c>
      <c r="AF9" s="191" t="str">
        <f t="shared" si="5"/>
        <v>MfElli</v>
      </c>
      <c r="AG9" s="6" t="str">
        <f t="shared" si="5"/>
        <v>PhSan</v>
      </c>
      <c r="AH9" s="191" t="str">
        <f t="shared" si="5"/>
        <v>CVic</v>
      </c>
      <c r="AI9" s="6" t="str">
        <f t="shared" si="5"/>
        <v>PJar</v>
      </c>
      <c r="AJ9" s="191" t="str">
        <f t="shared" si="5"/>
        <v>AnnC</v>
      </c>
      <c r="AK9" s="6" t="str">
        <f t="shared" si="5"/>
        <v>DTiff</v>
      </c>
      <c r="AL9" s="6" t="str">
        <f t="shared" si="5"/>
        <v>CLeo</v>
      </c>
      <c r="AM9" s="191" t="str">
        <f t="shared" si="5"/>
        <v>MLeo</v>
      </c>
      <c r="AN9" s="191" t="str">
        <f t="shared" si="5"/>
        <v>RBou</v>
      </c>
      <c r="AO9" s="191" t="str">
        <f t="shared" si="5"/>
        <v>NGar</v>
      </c>
      <c r="AP9" s="6" t="str">
        <f t="shared" si="5"/>
        <v>BPon</v>
      </c>
      <c r="AQ9" s="191" t="str">
        <f t="shared" si="5"/>
        <v>DBer</v>
      </c>
      <c r="AR9" s="6" t="str">
        <f t="shared" si="5"/>
        <v>ETal</v>
      </c>
      <c r="AS9" s="6" t="str">
        <f t="shared" si="5"/>
        <v>JRen</v>
      </c>
      <c r="AT9" s="191" t="str">
        <f t="shared" si="5"/>
        <v>EPic </v>
      </c>
      <c r="AU9" s="191" t="str">
        <f t="shared" si="5"/>
        <v>SPBou</v>
      </c>
      <c r="AV9" s="6" t="str">
        <f t="shared" si="5"/>
        <v>RGir</v>
      </c>
      <c r="AW9" s="191" t="str">
        <f t="shared" si="5"/>
        <v>JGir</v>
      </c>
      <c r="AX9" s="6" t="str">
        <f t="shared" si="5"/>
        <v>ElLey</v>
      </c>
      <c r="AY9" s="6" t="str">
        <f t="shared" si="5"/>
        <v>JSyl </v>
      </c>
      <c r="AZ9" s="191" t="str">
        <f t="shared" si="5"/>
        <v>CDuqR</v>
      </c>
      <c r="BA9" s="6" t="str">
        <f>BA2</f>
        <v>GDign</v>
      </c>
      <c r="BB9" s="6" t="str">
        <f>BB2</f>
        <v>BBon</v>
      </c>
      <c r="BC9" s="6" t="str">
        <f>BC2</f>
        <v>JjFev</v>
      </c>
      <c r="BD9" s="6" t="str">
        <f>BD2</f>
        <v>inv31</v>
      </c>
      <c r="BE9" s="6" t="str">
        <f>BE2</f>
        <v>Inv32</v>
      </c>
    </row>
    <row r="10" spans="2:57" ht="15">
      <c r="B10" s="10" t="s">
        <v>33</v>
      </c>
      <c r="C10" s="11">
        <f aca="true" t="shared" si="6" ref="C10:AH10">AVERAGE(C11:C51)</f>
        <v>106.79411764705883</v>
      </c>
      <c r="D10" s="11">
        <f t="shared" si="6"/>
        <v>100.74074074074075</v>
      </c>
      <c r="E10" s="11">
        <f t="shared" si="6"/>
        <v>105.77272727272727</v>
      </c>
      <c r="F10" s="11">
        <f t="shared" si="6"/>
        <v>100.0952380952381</v>
      </c>
      <c r="G10" s="11">
        <f t="shared" si="6"/>
        <v>98.24</v>
      </c>
      <c r="H10" s="11">
        <f t="shared" si="6"/>
        <v>101.41176470588235</v>
      </c>
      <c r="I10" s="11">
        <f t="shared" si="6"/>
        <v>84.6</v>
      </c>
      <c r="J10" s="11">
        <f t="shared" si="6"/>
        <v>102.33333333333333</v>
      </c>
      <c r="K10" s="11">
        <f t="shared" si="6"/>
        <v>109.16666666666667</v>
      </c>
      <c r="L10" s="11">
        <f t="shared" si="6"/>
        <v>103.86666666666666</v>
      </c>
      <c r="M10" s="11">
        <f t="shared" si="6"/>
        <v>104.44444444444444</v>
      </c>
      <c r="N10" s="11">
        <f t="shared" si="6"/>
        <v>112.4</v>
      </c>
      <c r="O10" s="11">
        <f t="shared" si="6"/>
        <v>93.5</v>
      </c>
      <c r="P10" s="11">
        <f t="shared" si="6"/>
        <v>108.71428571428571</v>
      </c>
      <c r="Q10" s="11">
        <f t="shared" si="6"/>
        <v>116.375</v>
      </c>
      <c r="R10" s="11">
        <f t="shared" si="6"/>
        <v>99.2</v>
      </c>
      <c r="S10" s="11">
        <f t="shared" si="6"/>
        <v>93.57142857142857</v>
      </c>
      <c r="T10" s="11">
        <f t="shared" si="6"/>
        <v>86.33333333333333</v>
      </c>
      <c r="U10" s="11">
        <f t="shared" si="6"/>
        <v>96</v>
      </c>
      <c r="V10" s="11">
        <f t="shared" si="6"/>
        <v>95.4</v>
      </c>
      <c r="W10" s="11">
        <f t="shared" si="6"/>
        <v>105.64285714285714</v>
      </c>
      <c r="X10" s="11">
        <f t="shared" si="6"/>
        <v>90.66666666666667</v>
      </c>
      <c r="Y10" s="11">
        <f t="shared" si="6"/>
        <v>112.5</v>
      </c>
      <c r="Z10" s="11">
        <f t="shared" si="6"/>
        <v>108</v>
      </c>
      <c r="AA10" s="11">
        <f t="shared" si="6"/>
        <v>109.375</v>
      </c>
      <c r="AB10" s="11">
        <f t="shared" si="6"/>
        <v>107</v>
      </c>
      <c r="AC10" s="11">
        <f t="shared" si="6"/>
        <v>100</v>
      </c>
      <c r="AD10" s="11">
        <f t="shared" si="6"/>
        <v>98.5</v>
      </c>
      <c r="AE10" s="11">
        <f t="shared" si="6"/>
        <v>95.25</v>
      </c>
      <c r="AF10" s="11">
        <f t="shared" si="6"/>
        <v>126</v>
      </c>
      <c r="AG10" s="11">
        <f t="shared" si="6"/>
        <v>111.28571428571429</v>
      </c>
      <c r="AH10" s="11">
        <f t="shared" si="6"/>
        <v>105</v>
      </c>
      <c r="AI10" s="11">
        <f aca="true" t="shared" si="7" ref="AI10:BE10">AVERAGE(AI11:AI51)</f>
        <v>96</v>
      </c>
      <c r="AJ10" s="11">
        <f t="shared" si="7"/>
        <v>120</v>
      </c>
      <c r="AK10" s="11">
        <f t="shared" si="7"/>
        <v>87</v>
      </c>
      <c r="AL10" s="11">
        <f t="shared" si="7"/>
        <v>104.85714285714286</v>
      </c>
      <c r="AM10" s="11">
        <f t="shared" si="7"/>
        <v>112.71428571428571</v>
      </c>
      <c r="AN10" s="11">
        <f t="shared" si="7"/>
        <v>108</v>
      </c>
      <c r="AO10" s="11">
        <f t="shared" si="7"/>
        <v>117.5</v>
      </c>
      <c r="AP10" s="11">
        <f t="shared" si="7"/>
        <v>105</v>
      </c>
      <c r="AQ10" s="11">
        <f t="shared" si="7"/>
        <v>112</v>
      </c>
      <c r="AR10" s="11">
        <f t="shared" si="7"/>
        <v>80.5</v>
      </c>
      <c r="AS10" s="11">
        <f t="shared" si="7"/>
        <v>90.33333333333333</v>
      </c>
      <c r="AT10" s="11">
        <f t="shared" si="7"/>
        <v>112</v>
      </c>
      <c r="AU10" s="11">
        <f t="shared" si="7"/>
        <v>110.5</v>
      </c>
      <c r="AV10" s="11" t="e">
        <f t="shared" si="7"/>
        <v>#DIV/0!</v>
      </c>
      <c r="AW10" s="11" t="e">
        <f t="shared" si="7"/>
        <v>#DIV/0!</v>
      </c>
      <c r="AX10" s="11">
        <f t="shared" si="7"/>
        <v>102.5</v>
      </c>
      <c r="AY10" s="11">
        <f t="shared" si="7"/>
        <v>82</v>
      </c>
      <c r="AZ10" s="11">
        <f t="shared" si="7"/>
        <v>82</v>
      </c>
      <c r="BA10" s="11">
        <f>AVERAGE(BA11:BA61)</f>
        <v>90</v>
      </c>
      <c r="BB10" s="11">
        <f t="shared" si="7"/>
        <v>98</v>
      </c>
      <c r="BC10" s="11">
        <f t="shared" si="7"/>
        <v>122</v>
      </c>
      <c r="BD10" s="11" t="e">
        <f t="shared" si="7"/>
        <v>#DIV/0!</v>
      </c>
      <c r="BE10" s="11" t="e">
        <f t="shared" si="7"/>
        <v>#DIV/0!</v>
      </c>
    </row>
    <row r="11" spans="2:57" ht="15">
      <c r="B11" s="175">
        <v>42397</v>
      </c>
      <c r="C11" s="176">
        <v>107</v>
      </c>
      <c r="D11" s="176">
        <v>101</v>
      </c>
      <c r="E11" s="176">
        <v>98</v>
      </c>
      <c r="F11" s="176">
        <v>100</v>
      </c>
      <c r="G11" s="176">
        <v>99</v>
      </c>
      <c r="H11" s="176">
        <v>107</v>
      </c>
      <c r="I11" s="176">
        <v>80</v>
      </c>
      <c r="J11" s="176">
        <v>97</v>
      </c>
      <c r="K11" s="176">
        <v>101</v>
      </c>
      <c r="L11" s="176">
        <v>102</v>
      </c>
      <c r="M11" s="176">
        <v>105</v>
      </c>
      <c r="N11" s="176">
        <v>107</v>
      </c>
      <c r="O11" s="176">
        <v>92</v>
      </c>
      <c r="P11" s="176">
        <v>103</v>
      </c>
      <c r="Q11" s="176" t="s">
        <v>1</v>
      </c>
      <c r="R11" s="176">
        <v>95</v>
      </c>
      <c r="S11" s="176">
        <v>96</v>
      </c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</row>
    <row r="12" spans="2:57" ht="15">
      <c r="B12" s="205">
        <v>42404</v>
      </c>
      <c r="C12" s="141">
        <v>109</v>
      </c>
      <c r="D12" s="141">
        <v>90</v>
      </c>
      <c r="E12" s="141">
        <v>100</v>
      </c>
      <c r="F12" s="141">
        <v>91</v>
      </c>
      <c r="G12" s="141">
        <v>100</v>
      </c>
      <c r="H12" s="141"/>
      <c r="I12" s="141">
        <v>83</v>
      </c>
      <c r="J12" s="141">
        <v>106</v>
      </c>
      <c r="K12" s="141">
        <v>118</v>
      </c>
      <c r="L12" s="141">
        <v>103</v>
      </c>
      <c r="M12" s="141">
        <v>95</v>
      </c>
      <c r="N12" s="141"/>
      <c r="O12" s="141"/>
      <c r="P12" s="141"/>
      <c r="Q12" s="141">
        <v>114</v>
      </c>
      <c r="R12" s="141">
        <v>101</v>
      </c>
      <c r="S12" s="141"/>
      <c r="T12" s="141">
        <v>85</v>
      </c>
      <c r="U12" s="141">
        <v>99</v>
      </c>
      <c r="V12" s="141">
        <v>92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</row>
    <row r="13" spans="2:57" ht="15">
      <c r="B13" s="175">
        <v>42418</v>
      </c>
      <c r="C13" s="176">
        <v>112</v>
      </c>
      <c r="D13" s="176">
        <v>100</v>
      </c>
      <c r="E13" s="176"/>
      <c r="F13" s="176">
        <v>93</v>
      </c>
      <c r="G13" s="176">
        <v>98</v>
      </c>
      <c r="H13" s="176"/>
      <c r="I13" s="176"/>
      <c r="J13" s="176"/>
      <c r="K13" s="176">
        <v>105</v>
      </c>
      <c r="L13" s="176">
        <v>107</v>
      </c>
      <c r="M13" s="176">
        <v>103</v>
      </c>
      <c r="N13" s="176"/>
      <c r="O13" s="176"/>
      <c r="P13" s="178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</row>
    <row r="14" spans="2:58" s="2" customFormat="1" ht="15">
      <c r="B14" s="205">
        <v>42425</v>
      </c>
      <c r="C14" s="141">
        <v>109</v>
      </c>
      <c r="D14" s="141">
        <v>101</v>
      </c>
      <c r="E14" s="141">
        <v>110</v>
      </c>
      <c r="F14" s="141">
        <v>97</v>
      </c>
      <c r="G14" s="141">
        <v>99</v>
      </c>
      <c r="H14" s="141">
        <v>97</v>
      </c>
      <c r="I14" s="141"/>
      <c r="J14" s="141"/>
      <c r="K14" s="141">
        <v>112</v>
      </c>
      <c r="L14" s="141">
        <v>105</v>
      </c>
      <c r="M14" s="141">
        <v>103</v>
      </c>
      <c r="N14" s="141"/>
      <c r="O14" s="141"/>
      <c r="P14" s="141"/>
      <c r="Q14" s="141"/>
      <c r="R14" s="141"/>
      <c r="S14" s="141"/>
      <c r="T14" s="141"/>
      <c r="U14" s="141">
        <v>97</v>
      </c>
      <c r="V14" s="141">
        <v>96</v>
      </c>
      <c r="W14" s="141">
        <v>111</v>
      </c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79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60"/>
    </row>
    <row r="15" spans="2:57" ht="15">
      <c r="B15" s="175">
        <v>42446</v>
      </c>
      <c r="C15" s="176">
        <v>105</v>
      </c>
      <c r="D15" s="176">
        <v>102</v>
      </c>
      <c r="E15" s="176">
        <v>102</v>
      </c>
      <c r="F15" s="176">
        <v>102</v>
      </c>
      <c r="G15" s="176">
        <v>93</v>
      </c>
      <c r="H15" s="176">
        <v>95</v>
      </c>
      <c r="I15" s="176">
        <v>86</v>
      </c>
      <c r="J15" s="176">
        <v>101</v>
      </c>
      <c r="K15" s="176">
        <v>107</v>
      </c>
      <c r="L15" s="176">
        <v>98</v>
      </c>
      <c r="M15" s="176">
        <v>113</v>
      </c>
      <c r="N15" s="176"/>
      <c r="O15" s="176">
        <v>93</v>
      </c>
      <c r="P15" s="176"/>
      <c r="Q15" s="176">
        <v>113</v>
      </c>
      <c r="R15" s="176"/>
      <c r="S15" s="176">
        <v>90</v>
      </c>
      <c r="T15" s="176">
        <v>83</v>
      </c>
      <c r="U15" s="176"/>
      <c r="V15" s="176"/>
      <c r="W15" s="176">
        <v>107</v>
      </c>
      <c r="X15" s="176" t="s">
        <v>1</v>
      </c>
      <c r="Y15" s="176">
        <v>111</v>
      </c>
      <c r="Z15" s="176">
        <v>108</v>
      </c>
      <c r="AA15" s="176">
        <v>110</v>
      </c>
      <c r="AB15" s="176">
        <v>102</v>
      </c>
      <c r="AC15" s="176">
        <v>99</v>
      </c>
      <c r="AD15" s="176">
        <v>98</v>
      </c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</row>
    <row r="16" spans="2:57" ht="15">
      <c r="B16" s="175">
        <v>42453</v>
      </c>
      <c r="C16" s="176">
        <v>117</v>
      </c>
      <c r="D16" s="176"/>
      <c r="E16" s="176"/>
      <c r="F16" s="176">
        <v>103</v>
      </c>
      <c r="G16" s="176"/>
      <c r="H16" s="176"/>
      <c r="I16" s="176"/>
      <c r="J16" s="176"/>
      <c r="K16" s="176">
        <v>114</v>
      </c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>
        <v>116</v>
      </c>
      <c r="X16" s="176"/>
      <c r="Y16" s="176"/>
      <c r="Z16" s="176"/>
      <c r="AA16" s="176"/>
      <c r="AB16" s="176"/>
      <c r="AC16" s="176"/>
      <c r="AD16" s="176"/>
      <c r="AE16" s="176">
        <v>102</v>
      </c>
      <c r="AF16" s="176">
        <v>124</v>
      </c>
      <c r="AG16" s="176">
        <v>115</v>
      </c>
      <c r="AH16" s="176">
        <v>105</v>
      </c>
      <c r="AI16" s="176">
        <v>96</v>
      </c>
      <c r="AJ16" s="176">
        <v>120</v>
      </c>
      <c r="AK16" s="176">
        <v>92</v>
      </c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</row>
    <row r="17" spans="2:57" ht="15">
      <c r="B17" s="175">
        <v>42474</v>
      </c>
      <c r="C17" s="176">
        <v>106</v>
      </c>
      <c r="D17" s="176"/>
      <c r="E17" s="176">
        <v>110</v>
      </c>
      <c r="F17" s="176">
        <v>103</v>
      </c>
      <c r="G17" s="176">
        <v>101</v>
      </c>
      <c r="H17" s="176"/>
      <c r="I17" s="176"/>
      <c r="J17" s="176"/>
      <c r="K17" s="176">
        <v>107</v>
      </c>
      <c r="L17" s="176"/>
      <c r="M17" s="176"/>
      <c r="N17" s="176"/>
      <c r="O17" s="176"/>
      <c r="P17" s="176">
        <v>113</v>
      </c>
      <c r="Q17" s="176">
        <v>123</v>
      </c>
      <c r="R17" s="176"/>
      <c r="S17" s="176"/>
      <c r="T17" s="176">
        <v>96</v>
      </c>
      <c r="U17" s="176"/>
      <c r="V17" s="176">
        <v>107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>
        <v>106</v>
      </c>
      <c r="AM17" s="176">
        <v>117</v>
      </c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</row>
    <row r="18" spans="2:57" ht="15">
      <c r="B18" s="175">
        <v>42488</v>
      </c>
      <c r="C18" s="176">
        <v>98</v>
      </c>
      <c r="D18" s="176">
        <v>96</v>
      </c>
      <c r="E18" s="176">
        <v>97</v>
      </c>
      <c r="F18" s="176"/>
      <c r="G18" s="176">
        <v>94</v>
      </c>
      <c r="H18" s="176">
        <v>92</v>
      </c>
      <c r="I18" s="176"/>
      <c r="J18" s="176">
        <v>100</v>
      </c>
      <c r="K18" s="176">
        <v>103</v>
      </c>
      <c r="L18" s="176"/>
      <c r="M18" s="176"/>
      <c r="N18" s="176"/>
      <c r="O18" s="176"/>
      <c r="P18" s="176">
        <v>103</v>
      </c>
      <c r="Q18" s="176"/>
      <c r="R18" s="176"/>
      <c r="S18" s="176"/>
      <c r="T18" s="176"/>
      <c r="U18" s="176"/>
      <c r="V18" s="176"/>
      <c r="W18" s="176">
        <v>100</v>
      </c>
      <c r="X18" s="176"/>
      <c r="Y18" s="176"/>
      <c r="Z18" s="176"/>
      <c r="AA18" s="176">
        <v>114</v>
      </c>
      <c r="AB18" s="176"/>
      <c r="AC18" s="176"/>
      <c r="AD18" s="176"/>
      <c r="AE18" s="176"/>
      <c r="AF18" s="176"/>
      <c r="AG18" s="176">
        <v>113</v>
      </c>
      <c r="AH18" s="176"/>
      <c r="AI18" s="176"/>
      <c r="AJ18" s="176"/>
      <c r="AK18" s="176"/>
      <c r="AL18" s="176"/>
      <c r="AM18" s="176"/>
      <c r="AN18" s="176">
        <v>102</v>
      </c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</row>
    <row r="19" spans="2:57" ht="15">
      <c r="B19" s="175">
        <v>42494</v>
      </c>
      <c r="C19" s="176">
        <v>100</v>
      </c>
      <c r="D19" s="176"/>
      <c r="E19" s="176">
        <v>113</v>
      </c>
      <c r="F19" s="176"/>
      <c r="G19" s="176">
        <v>98</v>
      </c>
      <c r="H19" s="176"/>
      <c r="I19" s="176"/>
      <c r="J19" s="176"/>
      <c r="K19" s="176">
        <v>123</v>
      </c>
      <c r="L19" s="176">
        <v>108</v>
      </c>
      <c r="M19" s="176"/>
      <c r="N19" s="176"/>
      <c r="O19" s="176"/>
      <c r="P19" s="176">
        <v>113</v>
      </c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>
        <v>119</v>
      </c>
      <c r="AH19" s="176"/>
      <c r="AI19" s="176"/>
      <c r="AJ19" s="176"/>
      <c r="AK19" s="176"/>
      <c r="AL19" s="176"/>
      <c r="AM19" s="176"/>
      <c r="AN19" s="176"/>
      <c r="AO19" s="176">
        <v>126</v>
      </c>
      <c r="AP19" s="176">
        <v>105</v>
      </c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</row>
    <row r="20" spans="2:57" ht="15">
      <c r="B20" s="175">
        <v>42509</v>
      </c>
      <c r="C20" s="176">
        <v>107</v>
      </c>
      <c r="D20" s="176"/>
      <c r="E20" s="176"/>
      <c r="F20" s="176">
        <v>102</v>
      </c>
      <c r="G20" s="176">
        <v>94</v>
      </c>
      <c r="H20" s="176"/>
      <c r="I20" s="176"/>
      <c r="J20" s="176"/>
      <c r="K20" s="176">
        <v>100</v>
      </c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>
        <v>103</v>
      </c>
      <c r="AM20" s="176">
        <v>111</v>
      </c>
      <c r="AN20" s="176">
        <v>114</v>
      </c>
      <c r="AO20" s="176"/>
      <c r="AP20" s="176"/>
      <c r="AQ20" s="176">
        <v>112</v>
      </c>
      <c r="AR20" s="176">
        <v>81</v>
      </c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</row>
    <row r="21" spans="2:57" ht="15">
      <c r="B21" s="175">
        <v>42516</v>
      </c>
      <c r="C21" s="176">
        <v>110</v>
      </c>
      <c r="D21" s="176">
        <v>107</v>
      </c>
      <c r="E21" s="176">
        <v>111</v>
      </c>
      <c r="F21" s="176">
        <v>99</v>
      </c>
      <c r="G21" s="176">
        <v>101</v>
      </c>
      <c r="H21" s="176"/>
      <c r="I21" s="176"/>
      <c r="J21" s="176">
        <v>110</v>
      </c>
      <c r="K21" s="176">
        <v>123</v>
      </c>
      <c r="L21" s="176"/>
      <c r="M21" s="176"/>
      <c r="N21" s="176">
        <v>113</v>
      </c>
      <c r="O21" s="176">
        <v>102</v>
      </c>
      <c r="P21" s="176">
        <v>109</v>
      </c>
      <c r="Q21" s="176">
        <v>124</v>
      </c>
      <c r="R21" s="178"/>
      <c r="S21" s="176"/>
      <c r="T21" s="176">
        <v>90</v>
      </c>
      <c r="U21" s="176"/>
      <c r="V21" s="176"/>
      <c r="W21" s="176"/>
      <c r="X21" s="176"/>
      <c r="Y21" s="176">
        <v>114</v>
      </c>
      <c r="Z21" s="176"/>
      <c r="AA21" s="176"/>
      <c r="AB21" s="176"/>
      <c r="AC21" s="176">
        <v>100</v>
      </c>
      <c r="AD21" s="176"/>
      <c r="AE21" s="176"/>
      <c r="AF21" s="176">
        <v>128</v>
      </c>
      <c r="AG21" s="176"/>
      <c r="AH21" s="176"/>
      <c r="AI21" s="176"/>
      <c r="AJ21" s="176"/>
      <c r="AK21" s="176"/>
      <c r="AL21" s="176">
        <v>107</v>
      </c>
      <c r="AM21" s="176">
        <v>124</v>
      </c>
      <c r="AN21" s="176"/>
      <c r="AO21" s="176"/>
      <c r="AP21" s="176"/>
      <c r="AQ21" s="176"/>
      <c r="AR21" s="176">
        <v>85</v>
      </c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</row>
    <row r="22" spans="2:57" ht="15">
      <c r="B22" s="175">
        <v>42523</v>
      </c>
      <c r="C22" s="176">
        <v>110</v>
      </c>
      <c r="D22" s="176">
        <v>113</v>
      </c>
      <c r="E22" s="176">
        <v>113</v>
      </c>
      <c r="F22" s="176">
        <v>98</v>
      </c>
      <c r="G22" s="176">
        <v>105</v>
      </c>
      <c r="H22" s="176">
        <v>111</v>
      </c>
      <c r="I22" s="176"/>
      <c r="J22" s="176">
        <v>108</v>
      </c>
      <c r="K22" s="176">
        <v>113</v>
      </c>
      <c r="L22" s="176">
        <v>108</v>
      </c>
      <c r="M22" s="176"/>
      <c r="N22" s="176"/>
      <c r="O22" s="176"/>
      <c r="P22" s="176">
        <v>111</v>
      </c>
      <c r="Q22" s="176">
        <v>123</v>
      </c>
      <c r="R22" s="176"/>
      <c r="S22" s="176"/>
      <c r="T22" s="176">
        <v>95</v>
      </c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>
        <v>83</v>
      </c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</row>
    <row r="23" spans="2:57" ht="15">
      <c r="B23" s="175">
        <v>42530</v>
      </c>
      <c r="C23" s="176">
        <v>111</v>
      </c>
      <c r="D23" s="180">
        <v>89</v>
      </c>
      <c r="E23" s="176">
        <v>125</v>
      </c>
      <c r="F23" s="176">
        <v>105</v>
      </c>
      <c r="G23" s="176">
        <v>97</v>
      </c>
      <c r="H23" s="176">
        <v>101</v>
      </c>
      <c r="I23" s="176">
        <v>93</v>
      </c>
      <c r="J23" s="176">
        <v>108</v>
      </c>
      <c r="K23" s="176"/>
      <c r="L23" s="176">
        <v>107</v>
      </c>
      <c r="M23" s="176"/>
      <c r="N23" s="176">
        <v>111</v>
      </c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>
        <v>117</v>
      </c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</row>
    <row r="24" spans="2:58" s="2" customFormat="1" ht="15">
      <c r="B24" s="175">
        <v>42551</v>
      </c>
      <c r="C24" s="176"/>
      <c r="D24" s="172">
        <v>99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>
        <v>109</v>
      </c>
      <c r="Q24" s="141"/>
      <c r="R24" s="141"/>
      <c r="S24" s="141"/>
      <c r="T24" s="141"/>
      <c r="U24" s="141">
        <v>93</v>
      </c>
      <c r="V24" s="141"/>
      <c r="W24" s="141">
        <v>119</v>
      </c>
      <c r="X24" s="141"/>
      <c r="Y24" s="141"/>
      <c r="Z24" s="141"/>
      <c r="AA24" s="141"/>
      <c r="AB24" s="141">
        <v>102</v>
      </c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76"/>
      <c r="AR24" s="176"/>
      <c r="AS24" s="176">
        <v>89</v>
      </c>
      <c r="AT24" s="176">
        <v>112</v>
      </c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60"/>
    </row>
    <row r="25" spans="2:57" ht="15">
      <c r="B25" s="175">
        <v>42558</v>
      </c>
      <c r="C25" s="176">
        <v>107</v>
      </c>
      <c r="D25" s="180">
        <v>106</v>
      </c>
      <c r="E25" s="176"/>
      <c r="F25" s="176"/>
      <c r="G25" s="176">
        <v>109</v>
      </c>
      <c r="H25" s="176">
        <v>104</v>
      </c>
      <c r="I25" s="176"/>
      <c r="J25" s="176"/>
      <c r="K25" s="176"/>
      <c r="L25" s="176">
        <v>101</v>
      </c>
      <c r="M25" s="176"/>
      <c r="N25" s="176"/>
      <c r="O25" s="176"/>
      <c r="P25" s="141">
        <v>114</v>
      </c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>
        <v>93</v>
      </c>
      <c r="AF25" s="176"/>
      <c r="AG25" s="176">
        <v>115</v>
      </c>
      <c r="AH25" s="176"/>
      <c r="AI25" s="176"/>
      <c r="AJ25" s="176"/>
      <c r="AK25" s="176">
        <v>82</v>
      </c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</row>
    <row r="26" spans="2:57" ht="15">
      <c r="B26" s="175">
        <v>42564</v>
      </c>
      <c r="C26" s="176"/>
      <c r="D26" s="180">
        <v>102</v>
      </c>
      <c r="E26" s="176"/>
      <c r="F26" s="176"/>
      <c r="G26" s="176">
        <v>100</v>
      </c>
      <c r="H26" s="176">
        <v>98</v>
      </c>
      <c r="I26" s="176"/>
      <c r="J26" s="176"/>
      <c r="K26" s="176"/>
      <c r="L26" s="176"/>
      <c r="M26" s="176"/>
      <c r="N26" s="176"/>
      <c r="O26" s="176"/>
      <c r="P26" s="141">
        <v>108</v>
      </c>
      <c r="Q26" s="176"/>
      <c r="R26" s="176"/>
      <c r="S26" s="176"/>
      <c r="T26" s="176">
        <v>83</v>
      </c>
      <c r="U26" s="176"/>
      <c r="V26" s="176"/>
      <c r="W26" s="176"/>
      <c r="X26" s="176"/>
      <c r="Y26" s="176"/>
      <c r="Z26" s="176"/>
      <c r="AA26" s="176">
        <v>119</v>
      </c>
      <c r="AB26" s="176"/>
      <c r="AC26" s="176"/>
      <c r="AD26" s="176"/>
      <c r="AE26" s="176"/>
      <c r="AF26" s="176"/>
      <c r="AG26" s="176">
        <v>108</v>
      </c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</row>
    <row r="27" spans="2:57" ht="15">
      <c r="B27" s="175">
        <v>42572</v>
      </c>
      <c r="C27" s="176">
        <v>109</v>
      </c>
      <c r="D27" s="180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55"/>
      <c r="Q27" s="176"/>
      <c r="R27" s="176"/>
      <c r="S27" s="176"/>
      <c r="T27" s="176"/>
      <c r="U27" s="176">
        <v>98</v>
      </c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</row>
    <row r="28" spans="2:57" ht="15">
      <c r="B28" s="175">
        <v>42579</v>
      </c>
      <c r="C28" s="176">
        <v>115</v>
      </c>
      <c r="D28" s="180">
        <v>93</v>
      </c>
      <c r="E28" s="176">
        <v>110</v>
      </c>
      <c r="F28" s="176"/>
      <c r="G28" s="176">
        <v>95</v>
      </c>
      <c r="H28" s="176"/>
      <c r="I28" s="176"/>
      <c r="J28" s="176"/>
      <c r="K28" s="176"/>
      <c r="L28" s="176">
        <v>107</v>
      </c>
      <c r="M28" s="176"/>
      <c r="N28" s="176"/>
      <c r="O28" s="176"/>
      <c r="P28" s="141">
        <v>114</v>
      </c>
      <c r="Q28" s="176">
        <v>117</v>
      </c>
      <c r="R28" s="176"/>
      <c r="S28" s="176"/>
      <c r="T28" s="176">
        <v>82</v>
      </c>
      <c r="U28" s="176"/>
      <c r="V28" s="176"/>
      <c r="W28" s="176">
        <v>101</v>
      </c>
      <c r="X28" s="176"/>
      <c r="Y28" s="176"/>
      <c r="Z28" s="176"/>
      <c r="AA28" s="176">
        <v>111</v>
      </c>
      <c r="AB28" s="176"/>
      <c r="AC28" s="176">
        <v>101</v>
      </c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>
        <v>76</v>
      </c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</row>
    <row r="29" spans="2:57" ht="15">
      <c r="B29" s="175">
        <v>42586</v>
      </c>
      <c r="C29" s="176">
        <v>110</v>
      </c>
      <c r="D29" s="180">
        <v>97</v>
      </c>
      <c r="E29" s="176">
        <v>99</v>
      </c>
      <c r="F29" s="176"/>
      <c r="G29" s="176"/>
      <c r="H29" s="176">
        <v>102</v>
      </c>
      <c r="I29" s="176"/>
      <c r="J29" s="176"/>
      <c r="K29" s="176">
        <v>103</v>
      </c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>
        <v>104</v>
      </c>
      <c r="X29" s="176"/>
      <c r="Y29" s="176"/>
      <c r="Z29" s="176"/>
      <c r="AA29" s="176">
        <v>108</v>
      </c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>
        <v>103</v>
      </c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</row>
    <row r="30" spans="2:57" ht="15">
      <c r="B30" s="175">
        <v>42600</v>
      </c>
      <c r="C30" s="176">
        <v>105</v>
      </c>
      <c r="D30" s="180">
        <v>92</v>
      </c>
      <c r="E30" s="176"/>
      <c r="F30" s="176"/>
      <c r="G30" s="176"/>
      <c r="H30" s="176"/>
      <c r="I30" s="176"/>
      <c r="J30" s="176"/>
      <c r="K30" s="176"/>
      <c r="L30" s="176">
        <v>102</v>
      </c>
      <c r="M30" s="176">
        <v>99</v>
      </c>
      <c r="N30" s="176"/>
      <c r="O30" s="176"/>
      <c r="P30" s="176"/>
      <c r="Q30" s="176">
        <v>108</v>
      </c>
      <c r="R30" s="176"/>
      <c r="S30" s="176"/>
      <c r="T30" s="176">
        <v>85</v>
      </c>
      <c r="U30" s="176">
        <v>89</v>
      </c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>
        <v>86</v>
      </c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</row>
    <row r="31" spans="2:57" ht="15">
      <c r="B31" s="175">
        <v>42607</v>
      </c>
      <c r="C31" s="176">
        <v>107</v>
      </c>
      <c r="D31" s="180">
        <v>102</v>
      </c>
      <c r="E31" s="176"/>
      <c r="F31" s="176"/>
      <c r="G31" s="176"/>
      <c r="H31" s="176"/>
      <c r="I31" s="176"/>
      <c r="J31" s="176"/>
      <c r="K31" s="176"/>
      <c r="L31" s="176"/>
      <c r="M31" s="176">
        <v>98</v>
      </c>
      <c r="N31" s="176"/>
      <c r="O31" s="176"/>
      <c r="P31" s="176"/>
      <c r="Q31" s="176"/>
      <c r="R31" s="176"/>
      <c r="S31" s="176"/>
      <c r="T31" s="176"/>
      <c r="U31" s="176"/>
      <c r="V31" s="176">
        <v>91</v>
      </c>
      <c r="W31" s="176"/>
      <c r="X31" s="176"/>
      <c r="Y31" s="176"/>
      <c r="Z31" s="176"/>
      <c r="AA31" s="176"/>
      <c r="AB31" s="176"/>
      <c r="AC31" s="176"/>
      <c r="AD31" s="176">
        <v>99</v>
      </c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>
        <v>104</v>
      </c>
      <c r="AY31" s="176"/>
      <c r="AZ31" s="176"/>
      <c r="BA31" s="176"/>
      <c r="BB31" s="176"/>
      <c r="BC31" s="176"/>
      <c r="BD31" s="176"/>
      <c r="BE31" s="176"/>
    </row>
    <row r="32" spans="2:57" ht="15">
      <c r="B32" s="175">
        <v>42614</v>
      </c>
      <c r="C32" s="176">
        <v>98</v>
      </c>
      <c r="D32" s="180">
        <v>104</v>
      </c>
      <c r="E32" s="176"/>
      <c r="F32" s="176"/>
      <c r="G32" s="176">
        <v>92</v>
      </c>
      <c r="H32" s="176"/>
      <c r="I32" s="176"/>
      <c r="J32" s="176"/>
      <c r="K32" s="176"/>
      <c r="L32" s="176"/>
      <c r="M32" s="176">
        <v>105</v>
      </c>
      <c r="N32" s="176"/>
      <c r="O32" s="176"/>
      <c r="P32" s="176">
        <v>102</v>
      </c>
      <c r="Q32" s="176"/>
      <c r="R32" s="176">
        <v>89</v>
      </c>
      <c r="S32" s="176"/>
      <c r="T32" s="176"/>
      <c r="U32" s="176"/>
      <c r="V32" s="176"/>
      <c r="W32" s="176">
        <v>113</v>
      </c>
      <c r="X32" s="176"/>
      <c r="Y32" s="176"/>
      <c r="Z32" s="176"/>
      <c r="AA32" s="176">
        <v>100</v>
      </c>
      <c r="AB32" s="176"/>
      <c r="AC32" s="176">
        <v>100</v>
      </c>
      <c r="AD32" s="176"/>
      <c r="AE32" s="176"/>
      <c r="AF32" s="176"/>
      <c r="AG32" s="176">
        <v>103</v>
      </c>
      <c r="AH32" s="176"/>
      <c r="AI32" s="176"/>
      <c r="AJ32" s="176"/>
      <c r="AK32" s="176"/>
      <c r="AL32" s="176">
        <v>98</v>
      </c>
      <c r="AM32" s="176">
        <v>109</v>
      </c>
      <c r="AN32" s="176"/>
      <c r="AO32" s="176"/>
      <c r="AP32" s="176"/>
      <c r="AQ32" s="176"/>
      <c r="AR32" s="176">
        <v>75</v>
      </c>
      <c r="AS32" s="176">
        <v>94</v>
      </c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</row>
    <row r="33" spans="2:57" ht="15">
      <c r="B33" s="175">
        <v>42621</v>
      </c>
      <c r="C33" s="176">
        <v>104</v>
      </c>
      <c r="D33" s="180"/>
      <c r="E33" s="176"/>
      <c r="F33" s="176"/>
      <c r="G33" s="176"/>
      <c r="H33" s="176"/>
      <c r="I33" s="176"/>
      <c r="J33" s="176"/>
      <c r="K33" s="176"/>
      <c r="L33" s="176">
        <v>95</v>
      </c>
      <c r="M33" s="176">
        <v>103</v>
      </c>
      <c r="N33" s="176"/>
      <c r="O33" s="176"/>
      <c r="P33" s="176">
        <v>106</v>
      </c>
      <c r="Q33" s="176">
        <v>109</v>
      </c>
      <c r="R33" s="176"/>
      <c r="S33" s="176">
        <v>88</v>
      </c>
      <c r="T33" s="176">
        <v>78</v>
      </c>
      <c r="U33" s="176"/>
      <c r="V33" s="176"/>
      <c r="W33" s="176"/>
      <c r="X33" s="176"/>
      <c r="Y33" s="176"/>
      <c r="Z33" s="176"/>
      <c r="AA33" s="176">
        <v>101</v>
      </c>
      <c r="AB33" s="176"/>
      <c r="AC33" s="176"/>
      <c r="AD33" s="176"/>
      <c r="AE33" s="176"/>
      <c r="AF33" s="176"/>
      <c r="AG33" s="176">
        <v>106</v>
      </c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>
        <v>81</v>
      </c>
      <c r="AS33" s="176">
        <v>88</v>
      </c>
      <c r="AT33" s="176"/>
      <c r="AU33" s="176"/>
      <c r="AV33" s="176"/>
      <c r="AW33" s="176"/>
      <c r="AX33" s="176"/>
      <c r="AY33" s="176">
        <v>82</v>
      </c>
      <c r="AZ33" s="176"/>
      <c r="BA33" s="176"/>
      <c r="BB33" s="176"/>
      <c r="BC33" s="176"/>
      <c r="BD33" s="176"/>
      <c r="BE33" s="176"/>
    </row>
    <row r="34" spans="2:57" ht="15">
      <c r="B34" s="175">
        <v>42628</v>
      </c>
      <c r="C34" s="176">
        <v>112</v>
      </c>
      <c r="D34" s="180"/>
      <c r="E34" s="176"/>
      <c r="F34" s="176"/>
      <c r="G34" s="176">
        <v>94</v>
      </c>
      <c r="H34" s="176"/>
      <c r="I34" s="176"/>
      <c r="J34" s="176"/>
      <c r="K34" s="176">
        <v>107</v>
      </c>
      <c r="L34" s="176"/>
      <c r="M34" s="176">
        <v>105</v>
      </c>
      <c r="N34" s="176">
        <v>117</v>
      </c>
      <c r="O34" s="176"/>
      <c r="P34" s="176"/>
      <c r="Q34" s="176"/>
      <c r="R34" s="176"/>
      <c r="S34" s="176"/>
      <c r="T34" s="176"/>
      <c r="U34" s="176"/>
      <c r="V34" s="176"/>
      <c r="W34" s="176">
        <v>94</v>
      </c>
      <c r="X34" s="176">
        <v>91</v>
      </c>
      <c r="Y34" s="176"/>
      <c r="Z34" s="176"/>
      <c r="AA34" s="176"/>
      <c r="AB34" s="176"/>
      <c r="AC34" s="176">
        <v>99</v>
      </c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</row>
    <row r="35" spans="2:57" ht="15">
      <c r="B35" s="175">
        <v>42635</v>
      </c>
      <c r="C35" s="176">
        <v>109</v>
      </c>
      <c r="D35" s="180">
        <v>104</v>
      </c>
      <c r="E35" s="176">
        <v>100</v>
      </c>
      <c r="F35" s="176"/>
      <c r="G35" s="176">
        <v>94</v>
      </c>
      <c r="H35" s="176"/>
      <c r="I35" s="176"/>
      <c r="J35" s="176"/>
      <c r="K35" s="176">
        <v>106</v>
      </c>
      <c r="L35" s="176"/>
      <c r="M35" s="176"/>
      <c r="N35" s="176"/>
      <c r="O35" s="176"/>
      <c r="P35" s="176"/>
      <c r="Q35" s="176"/>
      <c r="R35" s="176">
        <v>101</v>
      </c>
      <c r="S35" s="176"/>
      <c r="T35" s="176"/>
      <c r="U35" s="176"/>
      <c r="V35" s="176"/>
      <c r="W35" s="176">
        <v>114</v>
      </c>
      <c r="X35" s="176">
        <v>89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</row>
    <row r="36" spans="2:57" ht="15">
      <c r="B36" s="175">
        <v>42649</v>
      </c>
      <c r="C36" s="176">
        <v>92</v>
      </c>
      <c r="D36" s="180">
        <v>98</v>
      </c>
      <c r="E36" s="176">
        <v>96</v>
      </c>
      <c r="F36" s="176">
        <v>96</v>
      </c>
      <c r="G36" s="176"/>
      <c r="H36" s="176">
        <v>101</v>
      </c>
      <c r="I36" s="176"/>
      <c r="J36" s="176"/>
      <c r="K36" s="176">
        <v>106</v>
      </c>
      <c r="L36" s="176"/>
      <c r="M36" s="176">
        <v>109</v>
      </c>
      <c r="N36" s="176"/>
      <c r="O36" s="176"/>
      <c r="P36" s="176">
        <v>111</v>
      </c>
      <c r="Q36" s="176"/>
      <c r="R36" s="176"/>
      <c r="S36" s="176"/>
      <c r="T36" s="176"/>
      <c r="U36" s="176"/>
      <c r="V36" s="176"/>
      <c r="W36" s="176">
        <v>98</v>
      </c>
      <c r="X36" s="176">
        <v>92</v>
      </c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>
        <v>82</v>
      </c>
      <c r="BA36" s="176"/>
      <c r="BB36" s="176"/>
      <c r="BC36" s="176"/>
      <c r="BD36" s="176"/>
      <c r="BE36" s="176"/>
    </row>
    <row r="37" spans="2:57" ht="15">
      <c r="B37" s="175">
        <v>42656</v>
      </c>
      <c r="C37" s="176">
        <v>112</v>
      </c>
      <c r="D37" s="180">
        <v>96</v>
      </c>
      <c r="E37" s="176">
        <v>102</v>
      </c>
      <c r="F37" s="176"/>
      <c r="G37" s="176">
        <v>108</v>
      </c>
      <c r="H37" s="176"/>
      <c r="I37" s="176"/>
      <c r="J37" s="176"/>
      <c r="K37" s="176"/>
      <c r="L37" s="176"/>
      <c r="M37" s="176">
        <v>100</v>
      </c>
      <c r="N37" s="176"/>
      <c r="O37" s="176"/>
      <c r="P37" s="181"/>
      <c r="Q37" s="181"/>
      <c r="R37" s="181"/>
      <c r="S37" s="181"/>
      <c r="T37" s="181"/>
      <c r="U37" s="181"/>
      <c r="V37" s="181"/>
      <c r="W37" s="181">
        <v>98</v>
      </c>
      <c r="X37" s="181"/>
      <c r="Y37" s="181"/>
      <c r="Z37" s="181"/>
      <c r="AA37" s="181"/>
      <c r="AB37" s="181"/>
      <c r="AC37" s="181"/>
      <c r="AD37" s="176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</row>
    <row r="38" spans="2:57" ht="15">
      <c r="B38" s="175">
        <v>42663</v>
      </c>
      <c r="C38" s="176">
        <v>96</v>
      </c>
      <c r="D38" s="180"/>
      <c r="E38" s="176"/>
      <c r="F38" s="176"/>
      <c r="G38" s="176">
        <v>96</v>
      </c>
      <c r="H38" s="176">
        <v>101</v>
      </c>
      <c r="I38" s="176"/>
      <c r="J38" s="176"/>
      <c r="K38" s="176"/>
      <c r="L38" s="176"/>
      <c r="M38" s="176"/>
      <c r="N38" s="176"/>
      <c r="O38" s="176"/>
      <c r="P38" s="181">
        <v>104</v>
      </c>
      <c r="Q38" s="181"/>
      <c r="R38" s="181"/>
      <c r="S38" s="181"/>
      <c r="T38" s="181"/>
      <c r="U38" s="181"/>
      <c r="V38" s="181"/>
      <c r="W38" s="181">
        <v>104</v>
      </c>
      <c r="X38" s="181"/>
      <c r="Y38" s="181"/>
      <c r="Z38" s="181"/>
      <c r="AA38" s="181"/>
      <c r="AB38" s="181"/>
      <c r="AC38" s="181"/>
      <c r="AD38" s="176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76"/>
      <c r="AW38" s="176"/>
      <c r="AX38" s="176">
        <v>101</v>
      </c>
      <c r="AY38" s="176"/>
      <c r="AZ38" s="176"/>
      <c r="BA38" s="176">
        <v>88</v>
      </c>
      <c r="BB38" s="176"/>
      <c r="BC38" s="176"/>
      <c r="BD38" s="176"/>
      <c r="BE38" s="176"/>
    </row>
    <row r="39" spans="2:57" ht="15">
      <c r="B39" s="175">
        <v>42677</v>
      </c>
      <c r="C39" s="176">
        <v>97</v>
      </c>
      <c r="D39" s="180">
        <v>110</v>
      </c>
      <c r="E39" s="176">
        <v>103</v>
      </c>
      <c r="F39" s="176">
        <v>96</v>
      </c>
      <c r="G39" s="176">
        <v>102</v>
      </c>
      <c r="H39" s="176">
        <v>98</v>
      </c>
      <c r="I39" s="176">
        <v>81</v>
      </c>
      <c r="J39" s="176">
        <v>97</v>
      </c>
      <c r="K39" s="176">
        <v>100</v>
      </c>
      <c r="L39" s="176">
        <v>107</v>
      </c>
      <c r="M39" s="176">
        <v>112</v>
      </c>
      <c r="N39" s="176">
        <v>114</v>
      </c>
      <c r="O39" s="176">
        <v>87</v>
      </c>
      <c r="P39" s="181">
        <v>108</v>
      </c>
      <c r="Q39" s="181"/>
      <c r="R39" s="181">
        <v>110</v>
      </c>
      <c r="S39" s="181">
        <v>95</v>
      </c>
      <c r="T39" s="181"/>
      <c r="U39" s="181">
        <v>100</v>
      </c>
      <c r="V39" s="181"/>
      <c r="W39" s="181">
        <v>100</v>
      </c>
      <c r="X39" s="181"/>
      <c r="Y39" s="181"/>
      <c r="Z39" s="181"/>
      <c r="AA39" s="181"/>
      <c r="AB39" s="181"/>
      <c r="AC39" s="181"/>
      <c r="AD39" s="176"/>
      <c r="AE39" s="181"/>
      <c r="AF39" s="181"/>
      <c r="AG39" s="181"/>
      <c r="AH39" s="181"/>
      <c r="AI39" s="181"/>
      <c r="AJ39" s="181"/>
      <c r="AK39" s="181"/>
      <c r="AL39" s="181">
        <v>104</v>
      </c>
      <c r="AM39" s="181">
        <v>108</v>
      </c>
      <c r="AN39" s="181"/>
      <c r="AO39" s="181"/>
      <c r="AP39" s="181"/>
      <c r="AQ39" s="181"/>
      <c r="AR39" s="181"/>
      <c r="AS39" s="181"/>
      <c r="AT39" s="181"/>
      <c r="AU39" s="181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</row>
    <row r="40" spans="2:57" ht="15">
      <c r="B40" s="175">
        <v>42684</v>
      </c>
      <c r="C40" s="176" t="s">
        <v>1</v>
      </c>
      <c r="D40" s="180">
        <v>94</v>
      </c>
      <c r="E40" s="176">
        <v>111</v>
      </c>
      <c r="F40" s="176">
        <v>97</v>
      </c>
      <c r="G40" s="176">
        <v>107</v>
      </c>
      <c r="H40" s="176" t="s">
        <v>1</v>
      </c>
      <c r="I40" s="176" t="s">
        <v>1</v>
      </c>
      <c r="J40" s="176" t="s">
        <v>1</v>
      </c>
      <c r="K40" s="176">
        <v>108</v>
      </c>
      <c r="L40" s="176" t="s">
        <v>1</v>
      </c>
      <c r="M40" s="176">
        <v>110</v>
      </c>
      <c r="N40" s="176" t="s">
        <v>1</v>
      </c>
      <c r="O40" s="176" t="s">
        <v>1</v>
      </c>
      <c r="P40" s="181">
        <v>108</v>
      </c>
      <c r="Q40" s="181" t="s">
        <v>1</v>
      </c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76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>
        <v>109</v>
      </c>
      <c r="AP40" s="181"/>
      <c r="AQ40" s="181"/>
      <c r="AR40" s="181"/>
      <c r="AS40" s="181"/>
      <c r="AT40" s="181"/>
      <c r="AU40" s="181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</row>
    <row r="41" spans="2:57" ht="15">
      <c r="B41" s="175">
        <v>42691</v>
      </c>
      <c r="C41" s="176">
        <v>103</v>
      </c>
      <c r="D41" s="180">
        <v>109</v>
      </c>
      <c r="E41" s="176">
        <v>106</v>
      </c>
      <c r="F41" s="176">
        <v>98</v>
      </c>
      <c r="G41" s="176"/>
      <c r="H41" s="176">
        <v>97</v>
      </c>
      <c r="I41" s="176"/>
      <c r="J41" s="176"/>
      <c r="K41" s="176">
        <v>106</v>
      </c>
      <c r="L41" s="176"/>
      <c r="M41" s="176"/>
      <c r="N41" s="176"/>
      <c r="O41" s="176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</row>
    <row r="42" spans="2:57" ht="15">
      <c r="B42" s="175">
        <v>42698</v>
      </c>
      <c r="C42" s="176">
        <v>109</v>
      </c>
      <c r="D42" s="180">
        <v>104</v>
      </c>
      <c r="E42" s="176">
        <v>104</v>
      </c>
      <c r="F42" s="176">
        <v>108</v>
      </c>
      <c r="G42" s="176">
        <v>100</v>
      </c>
      <c r="H42" s="176">
        <v>108</v>
      </c>
      <c r="I42" s="176"/>
      <c r="J42" s="176"/>
      <c r="K42" s="176"/>
      <c r="L42" s="176"/>
      <c r="M42" s="176">
        <v>104</v>
      </c>
      <c r="N42" s="176"/>
      <c r="O42" s="176"/>
      <c r="P42" s="181"/>
      <c r="Q42" s="181"/>
      <c r="R42" s="181"/>
      <c r="S42" s="181">
        <v>92</v>
      </c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>
        <v>104</v>
      </c>
      <c r="BC42" s="181"/>
      <c r="BD42" s="181"/>
      <c r="BE42" s="181"/>
    </row>
    <row r="43" spans="2:57" ht="15">
      <c r="B43" s="175">
        <v>42705</v>
      </c>
      <c r="C43" s="180">
        <v>114</v>
      </c>
      <c r="D43" s="180">
        <v>97</v>
      </c>
      <c r="E43" s="176">
        <v>105</v>
      </c>
      <c r="F43" s="176">
        <v>101</v>
      </c>
      <c r="G43" s="176">
        <v>89</v>
      </c>
      <c r="H43" s="176"/>
      <c r="I43" s="176"/>
      <c r="J43" s="176">
        <v>94</v>
      </c>
      <c r="K43" s="176">
        <v>118</v>
      </c>
      <c r="L43" s="176"/>
      <c r="M43" s="176">
        <v>103</v>
      </c>
      <c r="N43" s="176"/>
      <c r="O43" s="176"/>
      <c r="P43" s="176">
        <v>119</v>
      </c>
      <c r="Q43" s="181"/>
      <c r="R43" s="181"/>
      <c r="S43" s="181">
        <v>99</v>
      </c>
      <c r="T43" s="181"/>
      <c r="U43" s="181"/>
      <c r="V43" s="181"/>
      <c r="W43" s="181"/>
      <c r="X43" s="181"/>
      <c r="Y43" s="181"/>
      <c r="Z43" s="181"/>
      <c r="AA43" s="181">
        <v>112</v>
      </c>
      <c r="AB43" s="181"/>
      <c r="AC43" s="181"/>
      <c r="AD43" s="181"/>
      <c r="AE43" s="181">
        <v>92</v>
      </c>
      <c r="AF43" s="181"/>
      <c r="AG43" s="181"/>
      <c r="AH43" s="181"/>
      <c r="AI43" s="181"/>
      <c r="AJ43" s="181"/>
      <c r="AK43" s="181"/>
      <c r="AL43" s="181">
        <v>109</v>
      </c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</row>
    <row r="44" spans="2:57" ht="15">
      <c r="B44" s="175">
        <v>42712</v>
      </c>
      <c r="C44" s="180">
        <v>106</v>
      </c>
      <c r="D44" s="176">
        <v>105</v>
      </c>
      <c r="E44" s="176">
        <v>101</v>
      </c>
      <c r="F44" s="176">
        <v>98</v>
      </c>
      <c r="G44" s="176"/>
      <c r="H44" s="176">
        <v>105</v>
      </c>
      <c r="I44" s="176"/>
      <c r="J44" s="176"/>
      <c r="K44" s="176">
        <v>110</v>
      </c>
      <c r="L44" s="176">
        <v>99</v>
      </c>
      <c r="M44" s="176">
        <v>109</v>
      </c>
      <c r="N44" s="176"/>
      <c r="O44" s="176"/>
      <c r="P44" s="176">
        <v>106</v>
      </c>
      <c r="Q44" s="181"/>
      <c r="R44" s="181"/>
      <c r="S44" s="181"/>
      <c r="T44" s="181"/>
      <c r="U44" s="181"/>
      <c r="V44" s="181">
        <v>91</v>
      </c>
      <c r="W44" s="181"/>
      <c r="X44" s="181"/>
      <c r="Y44" s="181"/>
      <c r="Z44" s="181"/>
      <c r="AA44" s="181"/>
      <c r="AB44" s="181"/>
      <c r="AC44" s="181">
        <v>101</v>
      </c>
      <c r="AD44" s="181"/>
      <c r="AE44" s="181"/>
      <c r="AF44" s="181"/>
      <c r="AG44" s="181"/>
      <c r="AH44" s="181"/>
      <c r="AI44" s="181"/>
      <c r="AJ44" s="181"/>
      <c r="AK44" s="181"/>
      <c r="AL44" s="181"/>
      <c r="AM44" s="181">
        <v>108</v>
      </c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>
        <v>92</v>
      </c>
      <c r="BB44" s="181">
        <v>95</v>
      </c>
      <c r="BC44" s="181"/>
      <c r="BD44" s="181"/>
      <c r="BE44" s="181"/>
    </row>
    <row r="45" spans="2:57" ht="15">
      <c r="B45" s="175">
        <v>42719</v>
      </c>
      <c r="C45" s="180">
        <v>102</v>
      </c>
      <c r="D45" s="176"/>
      <c r="E45" s="176"/>
      <c r="F45" s="176">
        <v>104</v>
      </c>
      <c r="G45" s="176">
        <v>91</v>
      </c>
      <c r="H45" s="176">
        <v>103</v>
      </c>
      <c r="I45" s="176"/>
      <c r="J45" s="176"/>
      <c r="K45" s="176">
        <v>112</v>
      </c>
      <c r="L45" s="176"/>
      <c r="M45" s="176"/>
      <c r="N45" s="176"/>
      <c r="O45" s="176"/>
      <c r="P45" s="176">
        <v>107</v>
      </c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>
        <v>94</v>
      </c>
      <c r="AF45" s="181"/>
      <c r="AG45" s="181"/>
      <c r="AH45" s="181"/>
      <c r="AI45" s="181"/>
      <c r="AJ45" s="181"/>
      <c r="AK45" s="181"/>
      <c r="AL45" s="181">
        <v>107</v>
      </c>
      <c r="AM45" s="181">
        <v>112</v>
      </c>
      <c r="AN45" s="181"/>
      <c r="AO45" s="181"/>
      <c r="AP45" s="181"/>
      <c r="AQ45" s="181"/>
      <c r="AR45" s="181">
        <v>77</v>
      </c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</row>
    <row r="46" spans="2:57" ht="15">
      <c r="B46" s="175">
        <v>42726</v>
      </c>
      <c r="C46" s="180">
        <v>109</v>
      </c>
      <c r="D46" s="176">
        <v>109</v>
      </c>
      <c r="E46" s="176">
        <v>111</v>
      </c>
      <c r="F46" s="176">
        <v>98</v>
      </c>
      <c r="G46" s="176"/>
      <c r="H46" s="176"/>
      <c r="I46" s="176"/>
      <c r="J46" s="176"/>
      <c r="K46" s="176">
        <v>110</v>
      </c>
      <c r="L46" s="176">
        <v>109</v>
      </c>
      <c r="M46" s="176">
        <v>104</v>
      </c>
      <c r="N46" s="176"/>
      <c r="O46" s="176"/>
      <c r="P46" s="176">
        <v>104</v>
      </c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>
        <v>123</v>
      </c>
      <c r="BD46" s="181"/>
      <c r="BE46" s="181"/>
    </row>
    <row r="47" spans="2:57" ht="15">
      <c r="B47" s="175">
        <v>42733</v>
      </c>
      <c r="C47" s="180">
        <v>114</v>
      </c>
      <c r="D47" s="176"/>
      <c r="E47" s="176"/>
      <c r="F47" s="176">
        <v>113</v>
      </c>
      <c r="G47" s="176"/>
      <c r="H47" s="176">
        <v>104</v>
      </c>
      <c r="I47" s="176"/>
      <c r="J47" s="176"/>
      <c r="K47" s="176">
        <v>108</v>
      </c>
      <c r="L47" s="176"/>
      <c r="M47" s="176"/>
      <c r="N47" s="176"/>
      <c r="O47" s="176"/>
      <c r="P47" s="176">
        <v>111</v>
      </c>
      <c r="Q47" s="181"/>
      <c r="R47" s="181"/>
      <c r="S47" s="181">
        <v>95</v>
      </c>
      <c r="T47" s="181"/>
      <c r="U47" s="181"/>
      <c r="V47" s="181"/>
      <c r="W47" s="181"/>
      <c r="X47" s="181"/>
      <c r="Y47" s="181"/>
      <c r="Z47" s="181"/>
      <c r="AA47" s="181"/>
      <c r="AB47" s="181"/>
      <c r="AC47" s="181">
        <v>100</v>
      </c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>
        <v>118</v>
      </c>
      <c r="AV47" s="181"/>
      <c r="AW47" s="181"/>
      <c r="AX47" s="181"/>
      <c r="AY47" s="181"/>
      <c r="AZ47" s="181"/>
      <c r="BA47" s="181"/>
      <c r="BB47" s="181">
        <v>95</v>
      </c>
      <c r="BC47" s="181">
        <v>121</v>
      </c>
      <c r="BD47" s="181"/>
      <c r="BE47" s="181"/>
    </row>
    <row r="48" spans="2:57" ht="15">
      <c r="B48" s="175"/>
      <c r="C48" s="180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</row>
    <row r="49" spans="2:58" s="2" customFormat="1" ht="15">
      <c r="B49" s="177"/>
      <c r="C49" s="172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82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60"/>
    </row>
    <row r="50" spans="2:58" s="2" customFormat="1" ht="15">
      <c r="B50" s="177"/>
      <c r="C50" s="172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60"/>
    </row>
    <row r="51" spans="2:57" ht="15">
      <c r="B51" s="177"/>
      <c r="C51" s="172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55"/>
      <c r="BB51" s="155"/>
      <c r="BC51" s="155"/>
      <c r="BD51" s="155"/>
      <c r="BE51" s="155"/>
    </row>
    <row r="52" spans="2:57" ht="15">
      <c r="B52" s="177"/>
      <c r="C52" s="172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55"/>
      <c r="BB52" s="155"/>
      <c r="BC52" s="155"/>
      <c r="BD52" s="155"/>
      <c r="BE52" s="155"/>
    </row>
    <row r="53" spans="2:57" ht="15">
      <c r="B53" s="177"/>
      <c r="C53" s="172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</row>
    <row r="54" spans="2:57" ht="15">
      <c r="B54" s="177"/>
      <c r="C54" s="172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</row>
    <row r="55" spans="2:57" ht="15">
      <c r="B55" s="177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</row>
    <row r="56" spans="2:57" ht="15">
      <c r="B56" s="177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55"/>
      <c r="BC56" s="155"/>
      <c r="BD56" s="155"/>
      <c r="BE56" s="155"/>
    </row>
    <row r="57" spans="2:57" ht="15">
      <c r="B57" s="183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</row>
    <row r="58" spans="2:57" ht="15"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</row>
    <row r="59" spans="2:57" ht="15"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</row>
    <row r="60" spans="2:57" ht="15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</row>
    <row r="61" spans="2:57" ht="15"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</row>
    <row r="62" spans="2:57" ht="1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</row>
    <row r="63" spans="2:57" ht="1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</row>
    <row r="64" spans="2:57" ht="1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</row>
    <row r="65" spans="2:57" ht="1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</row>
    <row r="66" spans="2:57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</row>
    <row r="67" spans="2:57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</row>
    <row r="68" spans="2:57" ht="15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</row>
    <row r="69" spans="2:57" ht="15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</row>
    <row r="70" spans="2:57" ht="15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</row>
    <row r="71" spans="2:57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</row>
    <row r="72" spans="2:57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</row>
    <row r="73" spans="2:57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</row>
    <row r="74" spans="2:57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</row>
    <row r="75" spans="2:57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</row>
    <row r="76" spans="2:57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</row>
    <row r="77" spans="2:57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</row>
    <row r="78" spans="2:57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</row>
    <row r="79" spans="2:57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</row>
    <row r="80" spans="2:57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</row>
    <row r="81" spans="2:57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</row>
    <row r="82" spans="2:57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</row>
    <row r="83" spans="2:57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</row>
    <row r="84" spans="2:57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</row>
    <row r="85" spans="2:57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</row>
    <row r="86" spans="2:57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</row>
    <row r="87" spans="2:57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</row>
    <row r="88" spans="2:57" ht="15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</row>
    <row r="89" spans="2:57" ht="15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</row>
    <row r="90" spans="2:57" ht="15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</row>
    <row r="91" spans="2:57" ht="15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</row>
    <row r="92" spans="2:57" ht="15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</row>
    <row r="93" spans="2:57" ht="15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</row>
    <row r="94" spans="2:57" ht="15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</row>
    <row r="95" spans="2:57" ht="15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</row>
    <row r="96" spans="2:57" ht="15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</row>
    <row r="97" spans="2:57" ht="15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</row>
    <row r="98" spans="2:57" ht="15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</row>
    <row r="99" spans="2:57" ht="15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</row>
    <row r="100" spans="2:57" ht="15"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</row>
    <row r="101" spans="2:57" ht="15"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</row>
    <row r="102" spans="2:57" ht="15"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</row>
    <row r="103" spans="2:57" ht="15"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</row>
    <row r="104" spans="2:57" ht="15"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</row>
    <row r="105" spans="2:57" ht="15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</row>
    <row r="106" spans="2:57" ht="15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</row>
    <row r="107" spans="2:57" ht="1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</row>
    <row r="108" spans="2:57" ht="15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</row>
    <row r="109" spans="2:57" ht="15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</row>
    <row r="110" spans="2:57" ht="15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</row>
    <row r="111" spans="2:57" ht="15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</row>
    <row r="112" spans="2:57" ht="15"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</row>
    <row r="113" spans="2:57" ht="15"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</row>
    <row r="114" spans="2:57" ht="15"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</row>
    <row r="115" spans="2:57" ht="15"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</row>
    <row r="116" spans="2:57" ht="15"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</row>
    <row r="117" spans="2:57" ht="15"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</row>
    <row r="118" spans="2:57" ht="15"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</row>
    <row r="119" spans="2:57" ht="15"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</row>
    <row r="120" spans="2:57" ht="15"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</row>
    <row r="121" spans="2:57" ht="15"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</row>
    <row r="122" spans="2:57" ht="15"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</row>
    <row r="123" spans="2:57" ht="15"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</row>
    <row r="124" spans="2:57" ht="15"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</row>
    <row r="125" spans="2:57" ht="15"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</row>
    <row r="126" spans="2:57" ht="15"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</row>
    <row r="127" spans="2:57" ht="15"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</row>
    <row r="128" spans="2:57" ht="15"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</row>
    <row r="129" spans="2:57" ht="15"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</row>
    <row r="130" spans="2:57" ht="15"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</row>
    <row r="131" spans="2:57" ht="15"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</row>
    <row r="132" spans="2:57" ht="15"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</row>
    <row r="133" spans="2:57" ht="15"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</row>
    <row r="134" spans="2:57" ht="15"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</row>
    <row r="135" spans="2:57" ht="15"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</row>
    <row r="136" spans="2:57" ht="15"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</row>
    <row r="137" spans="2:57" ht="15"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</row>
    <row r="138" spans="2:57" ht="15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</row>
    <row r="139" spans="2:57" ht="15"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</row>
    <row r="140" spans="2:57" ht="15"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</row>
    <row r="141" spans="2:57" ht="15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</row>
    <row r="142" spans="2:57" ht="15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</row>
    <row r="143" spans="2:57" ht="15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</row>
    <row r="144" spans="2:57" ht="15"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</row>
    <row r="145" spans="2:57" ht="15"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</row>
    <row r="146" spans="2:57" ht="15"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</row>
    <row r="147" spans="2:57" ht="15"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</row>
    <row r="148" spans="2:57" ht="15"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</row>
    <row r="149" spans="2:57" ht="15"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</row>
    <row r="150" spans="2:57" ht="15"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</row>
    <row r="151" spans="2:57" ht="15"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</row>
    <row r="152" spans="2:57" ht="15"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</row>
    <row r="153" spans="2:57" ht="15"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</row>
    <row r="154" spans="2:57" ht="15"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</row>
    <row r="155" spans="2:57" ht="15"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</row>
    <row r="156" spans="2:57" ht="15"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</row>
    <row r="157" spans="2:57" ht="15"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</row>
    <row r="158" spans="2:57" ht="15"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</row>
    <row r="159" spans="2:57" ht="15"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</row>
    <row r="160" spans="2:57" ht="15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</row>
    <row r="161" spans="2:57" ht="1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</row>
    <row r="162" spans="2:57" ht="1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</row>
    <row r="163" spans="2:57" ht="15"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</row>
  </sheetData>
  <sheetProtection/>
  <printOptions/>
  <pageMargins left="0.31496062992125984" right="0.31496062992125984" top="0.1968503937007874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7"/>
  <sheetViews>
    <sheetView zoomScalePageLayoutView="0" workbookViewId="0" topLeftCell="X1">
      <selection activeCell="BC47" sqref="BC47"/>
    </sheetView>
  </sheetViews>
  <sheetFormatPr defaultColWidth="11.421875" defaultRowHeight="15"/>
  <cols>
    <col min="1" max="1" width="13.57421875" style="0" customWidth="1"/>
    <col min="2" max="2" width="18.7109375" style="0" customWidth="1"/>
    <col min="3" max="57" width="6.7109375" style="0" customWidth="1"/>
    <col min="58" max="58" width="7.421875" style="26" customWidth="1"/>
    <col min="59" max="59" width="7.421875" style="27" customWidth="1"/>
    <col min="60" max="60" width="23.28125" style="0" customWidth="1"/>
    <col min="61" max="66" width="5.7109375" style="0" customWidth="1"/>
    <col min="67" max="67" width="5.7109375" style="0" hidden="1" customWidth="1"/>
    <col min="68" max="74" width="5.7109375" style="0" customWidth="1"/>
    <col min="75" max="75" width="5.7109375" style="0" hidden="1" customWidth="1"/>
    <col min="76" max="84" width="5.7109375" style="0" customWidth="1"/>
    <col min="85" max="85" width="5.7109375" style="0" hidden="1" customWidth="1"/>
    <col min="86" max="92" width="5.7109375" style="0" customWidth="1"/>
    <col min="93" max="93" width="5.7109375" style="0" hidden="1" customWidth="1"/>
    <col min="94" max="94" width="6.421875" style="0" customWidth="1"/>
    <col min="95" max="95" width="5.57421875" style="0" customWidth="1"/>
    <col min="96" max="96" width="6.00390625" style="0" customWidth="1"/>
    <col min="97" max="99" width="6.421875" style="0" customWidth="1"/>
    <col min="100" max="100" width="5.8515625" style="0" customWidth="1"/>
    <col min="101" max="101" width="6.00390625" style="0" customWidth="1"/>
    <col min="102" max="102" width="6.28125" style="0" customWidth="1"/>
    <col min="103" max="103" width="6.421875" style="0" customWidth="1"/>
    <col min="104" max="104" width="6.57421875" style="0" customWidth="1"/>
    <col min="105" max="106" width="6.140625" style="0" customWidth="1"/>
    <col min="107" max="107" width="7.140625" style="0" customWidth="1"/>
    <col min="108" max="108" width="6.421875" style="0" customWidth="1"/>
    <col min="109" max="109" width="7.00390625" style="0" customWidth="1"/>
    <col min="110" max="113" width="6.421875" style="0" customWidth="1"/>
    <col min="114" max="114" width="6.8515625" style="0" customWidth="1"/>
    <col min="115" max="115" width="6.421875" style="0" customWidth="1"/>
  </cols>
  <sheetData>
    <row r="1" spans="3:57" ht="15">
      <c r="C1" s="45" t="str">
        <f>cartescoreCAM!$I177</f>
        <v>ASer</v>
      </c>
      <c r="D1" s="45" t="str">
        <f>cartescoreCAM!$I178</f>
        <v>STry</v>
      </c>
      <c r="E1" s="45" t="str">
        <f>cartescoreCAM!$I179</f>
        <v>PThi</v>
      </c>
      <c r="F1" s="45" t="str">
        <f>cartescoreCAM!$I180</f>
        <v>GDub</v>
      </c>
      <c r="G1" s="45" t="str">
        <f>cartescoreCAM!$I181</f>
        <v>ARaf</v>
      </c>
      <c r="H1" s="45" t="str">
        <f>cartescoreCAM!$I182</f>
        <v>PLai</v>
      </c>
      <c r="I1" s="45" t="str">
        <f>cartescoreCAM!$I183</f>
        <v>JDel</v>
      </c>
      <c r="J1" s="45" t="str">
        <f>cartescoreCAM!$I184</f>
        <v>YDej</v>
      </c>
      <c r="K1" s="45" t="str">
        <f>cartescoreCAM!$I185</f>
        <v>TMont</v>
      </c>
      <c r="L1" s="45" t="str">
        <f>cartescoreCAM!$I186</f>
        <v>JPCho</v>
      </c>
      <c r="M1" s="45" t="str">
        <f>cartescoreCAM!$I187</f>
        <v>GGar</v>
      </c>
      <c r="N1" s="45" t="str">
        <f>cartescoreCAM!$I188</f>
        <v>PhBar</v>
      </c>
      <c r="O1" s="45" t="str">
        <f>cartescoreCAM!$I189</f>
        <v>PPer</v>
      </c>
      <c r="P1" s="45" t="str">
        <f>cartescoreCAM!$I190</f>
        <v>BRou</v>
      </c>
      <c r="Q1" s="45" t="str">
        <f>cartescoreCAM!$I191</f>
        <v>MBer</v>
      </c>
      <c r="R1" s="45" t="str">
        <f>cartescoreCAM!$I192</f>
        <v>PFal</v>
      </c>
      <c r="S1" s="45" t="str">
        <f>cartescoreCAM!$I193</f>
        <v>GMan</v>
      </c>
      <c r="T1" s="45" t="str">
        <f>cartescoreCAM!$I194</f>
        <v>CSyl</v>
      </c>
      <c r="U1" s="45" t="str">
        <f>cartescoreCAM!$I195</f>
        <v>JPBra</v>
      </c>
      <c r="V1" s="45" t="str">
        <f>cartescoreCAM!$I196</f>
        <v>PRoq</v>
      </c>
      <c r="W1" s="45" t="str">
        <f>cartescoreCAM!$I197</f>
        <v>JRou</v>
      </c>
      <c r="X1" s="45" t="str">
        <f>cartescoreCAM!$I198</f>
        <v>JlDel</v>
      </c>
      <c r="Y1" s="45" t="str">
        <f>cartescoreCAM!$I199</f>
        <v>AlPel</v>
      </c>
      <c r="Z1" s="45" t="str">
        <f>cartescoreCAM!$I200</f>
        <v>JBLef</v>
      </c>
      <c r="AA1" s="45" t="str">
        <f>cartescoreCAM!$I201</f>
        <v>CRoub</v>
      </c>
      <c r="AB1" s="45" t="str">
        <f>cartescoreCAM!$I202</f>
        <v>GPic</v>
      </c>
      <c r="AC1" s="45" t="str">
        <f>cartescoreCAM!$I203</f>
        <v>BCue</v>
      </c>
      <c r="AD1" s="45" t="str">
        <f>cartescoreCAM!$I204</f>
        <v>RBoc</v>
      </c>
      <c r="AE1" s="45" t="str">
        <f>cartescoreCAM!$I205</f>
        <v>PCot</v>
      </c>
      <c r="AF1" s="45" t="str">
        <f>cartescoreCAM!$I206</f>
        <v>MfElli</v>
      </c>
      <c r="AG1" s="45" t="str">
        <f>cartescoreCAM!$I207</f>
        <v>PhSan</v>
      </c>
      <c r="AH1" s="45" t="str">
        <f>cartescoreCAM!$I208</f>
        <v>CVic</v>
      </c>
      <c r="AI1" s="45" t="str">
        <f>cartescoreCAM!$I209</f>
        <v>PJar</v>
      </c>
      <c r="AJ1" s="45" t="str">
        <f>cartescoreCAM!$I210</f>
        <v>AnnC</v>
      </c>
      <c r="AK1" s="45" t="str">
        <f>cartescoreCAM!$I211</f>
        <v>DTiff</v>
      </c>
      <c r="AL1" s="45" t="str">
        <f>cartescoreCAM!$I212</f>
        <v>CLeo</v>
      </c>
      <c r="AM1" s="45" t="str">
        <f>cartescoreCAM!$I213</f>
        <v>MLeo</v>
      </c>
      <c r="AN1" s="45" t="str">
        <f>cartescoreCAM!$I214</f>
        <v>RBou</v>
      </c>
      <c r="AO1" s="45" t="str">
        <f>cartescoreCAM!$I215</f>
        <v>NGar</v>
      </c>
      <c r="AP1" s="45" t="str">
        <f>cartescoreCAM!$I216</f>
        <v>BPon</v>
      </c>
      <c r="AQ1" s="45" t="str">
        <f>cartescoreCAM!$I217</f>
        <v>DBer</v>
      </c>
      <c r="AR1" s="45" t="str">
        <f>cartescoreCAM!$I218</f>
        <v>ETal</v>
      </c>
      <c r="AS1" s="45" t="str">
        <f>cartescoreCAM!$I219</f>
        <v>JRen</v>
      </c>
      <c r="AT1" s="45" t="str">
        <f>cartescoreCAM!$I220</f>
        <v>EPic </v>
      </c>
      <c r="AU1" s="45" t="str">
        <f>cartescoreCAM!$I221</f>
        <v>SPBou</v>
      </c>
      <c r="AV1" s="45" t="str">
        <f>cartescoreCAM!$I222</f>
        <v>RGir</v>
      </c>
      <c r="AW1" s="45" t="str">
        <f>cartescoreCAM!$I223</f>
        <v>JGir</v>
      </c>
      <c r="AX1" s="45" t="str">
        <f>cartescoreCAM!$I224</f>
        <v>ElLey</v>
      </c>
      <c r="AY1" s="45" t="str">
        <f>cartescoreCAM!$I225</f>
        <v>JSyl </v>
      </c>
      <c r="AZ1" s="45" t="str">
        <f>cartescoreCAM!$I226</f>
        <v>CDuqR</v>
      </c>
      <c r="BA1" s="45" t="str">
        <f>cartescoreCAM!$I227</f>
        <v>GDign</v>
      </c>
      <c r="BB1" s="45" t="str">
        <f>cartescoreCAM!$I228</f>
        <v>BBon</v>
      </c>
      <c r="BC1" s="45" t="str">
        <f>cartescoreCAM!$I229</f>
        <v>JjFev</v>
      </c>
      <c r="BD1" s="45" t="str">
        <f>cartescoreCAM!$I230</f>
        <v>inv31</v>
      </c>
      <c r="BE1" s="45" t="str">
        <f>cartescoreCAM!$I231</f>
        <v>Inv32</v>
      </c>
    </row>
    <row r="2" spans="1:57" ht="15">
      <c r="A2" t="s">
        <v>32</v>
      </c>
      <c r="B2" s="28">
        <f>cartescoreCAM!N1</f>
        <v>42733</v>
      </c>
      <c r="C2" s="1">
        <f>cartescoreCAM!Y11</f>
        <v>18</v>
      </c>
      <c r="D2" s="1">
        <f>cartescoreCAM!Y14</f>
        <v>0</v>
      </c>
      <c r="E2" s="1">
        <f>cartescoreCAM!Y17</f>
        <v>0</v>
      </c>
      <c r="F2" s="1">
        <f>cartescoreCAM!Y20</f>
        <v>17</v>
      </c>
      <c r="G2" s="1">
        <f>cartescoreCAM!Y23</f>
        <v>0</v>
      </c>
      <c r="H2" s="1">
        <f>cartescoreCAM!Y26</f>
        <v>25</v>
      </c>
      <c r="I2" s="1">
        <f>cartescoreCAM!Y29</f>
        <v>10</v>
      </c>
      <c r="J2" s="1">
        <f>cartescoreCAM!Y32</f>
        <v>0</v>
      </c>
      <c r="K2" s="1">
        <f>cartescoreCAM!Y35</f>
        <v>30</v>
      </c>
      <c r="L2" s="1">
        <f>cartescoreCAM!Y38</f>
        <v>0</v>
      </c>
      <c r="M2" s="1">
        <f>cartescoreCAM!Y41</f>
        <v>0</v>
      </c>
      <c r="N2" s="1">
        <f>cartescoreCAM!Y44</f>
        <v>0</v>
      </c>
      <c r="O2" s="1">
        <f>cartescoreCAM!Y47</f>
        <v>0</v>
      </c>
      <c r="P2" s="1">
        <f>cartescoreCAM!Y50</f>
        <v>28</v>
      </c>
      <c r="Q2" s="1">
        <f>cartescoreCAM!Y53</f>
        <v>0</v>
      </c>
      <c r="R2" s="1">
        <f>cartescoreCAM!Y56</f>
        <v>0</v>
      </c>
      <c r="S2" s="1">
        <f>cartescoreCAM!Y59</f>
        <v>31</v>
      </c>
      <c r="T2" s="1">
        <f>cartescoreCAM!Y62</f>
        <v>10</v>
      </c>
      <c r="U2" s="1">
        <f>cartescoreCAM!Y65</f>
        <v>0</v>
      </c>
      <c r="V2" s="1">
        <f>cartescoreCAM!Y68</f>
        <v>0</v>
      </c>
      <c r="W2" s="1">
        <f>cartescoreCAM!Y71</f>
        <v>0</v>
      </c>
      <c r="X2" s="1">
        <f>cartescoreCAM!Y74</f>
        <v>0</v>
      </c>
      <c r="Y2" s="1">
        <f>cartescoreCAM!Y77</f>
        <v>0</v>
      </c>
      <c r="Z2" s="1">
        <f>cartescoreCAM!Y80</f>
        <v>0</v>
      </c>
      <c r="AA2" s="1">
        <f>cartescoreCAM!Y83</f>
        <v>0</v>
      </c>
      <c r="AB2" s="1">
        <f>cartescoreCAM!Y86</f>
        <v>0</v>
      </c>
      <c r="AC2" s="1">
        <f>cartescoreCAM!Y89</f>
        <v>28</v>
      </c>
      <c r="AD2" s="1">
        <f>cartescoreCAM!Y92</f>
        <v>0</v>
      </c>
      <c r="AE2" s="1">
        <f>cartescoreCAM!Y95</f>
        <v>0</v>
      </c>
      <c r="AF2" s="1">
        <f>cartescoreCAM!Y98</f>
        <v>0</v>
      </c>
      <c r="AG2" s="1">
        <f>cartescoreCAM!Y101</f>
        <v>0</v>
      </c>
      <c r="AH2" s="1">
        <f>cartescoreCAM!Y104</f>
        <v>0</v>
      </c>
      <c r="AI2" s="1">
        <f>cartescoreCAM!Y107</f>
        <v>0</v>
      </c>
      <c r="AJ2" s="1">
        <f>cartescoreCAM!Y110</f>
        <v>0</v>
      </c>
      <c r="AK2" s="1">
        <f>cartescoreCAM!Y113</f>
        <v>10</v>
      </c>
      <c r="AL2" s="1">
        <f>cartescoreCAM!Y116</f>
        <v>0</v>
      </c>
      <c r="AM2" s="1">
        <f>cartescoreCAM!Y119</f>
        <v>0</v>
      </c>
      <c r="AN2" s="1">
        <f>cartescoreCAM!Y122</f>
        <v>0</v>
      </c>
      <c r="AO2" s="1">
        <f>cartescoreCAM!Y125</f>
        <v>0</v>
      </c>
      <c r="AP2" s="1">
        <f>cartescoreCAM!Y128</f>
        <v>0</v>
      </c>
      <c r="AQ2" s="1">
        <f>cartescoreCAM!Y131</f>
        <v>0</v>
      </c>
      <c r="AR2" s="1">
        <f>cartescoreCAM!Y134</f>
        <v>20</v>
      </c>
      <c r="AS2" s="1">
        <f>cartescoreCAM!Y137</f>
        <v>0</v>
      </c>
      <c r="AT2" s="1">
        <f>cartescoreCAM!Y140</f>
        <v>0</v>
      </c>
      <c r="AU2" s="1">
        <f>cartescoreCAM!Y143</f>
        <v>18</v>
      </c>
      <c r="AV2" s="1">
        <f>cartescoreCAM!Y146</f>
        <v>15</v>
      </c>
      <c r="AW2" s="1">
        <f>cartescoreCAM!Y149</f>
        <v>0</v>
      </c>
      <c r="AX2" s="1">
        <f>cartescoreCAM!Y152</f>
        <v>0</v>
      </c>
      <c r="AY2" s="1">
        <f>cartescoreCAM!Y155</f>
        <v>5</v>
      </c>
      <c r="AZ2" s="1">
        <f>cartescoreCAM!Y158</f>
        <v>10</v>
      </c>
      <c r="BA2" s="1">
        <f>cartescoreCAM!Y161</f>
        <v>5</v>
      </c>
      <c r="BB2" s="1">
        <f>cartescoreCAM!Y164</f>
        <v>28</v>
      </c>
      <c r="BC2" s="1">
        <f>cartescoreCAM!Y167</f>
        <v>34</v>
      </c>
      <c r="BD2" s="1">
        <f>cartescoreCAM!Y170</f>
        <v>0</v>
      </c>
      <c r="BE2" s="1">
        <f>cartescoreCAM!Y173</f>
        <v>0</v>
      </c>
    </row>
    <row r="3" spans="2:14" ht="15"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15.75" thickBot="1"/>
    <row r="5" spans="2:3" ht="19.5" thickBot="1">
      <c r="B5" s="34" t="s">
        <v>25</v>
      </c>
      <c r="C5" s="38"/>
    </row>
    <row r="6" spans="2:57" ht="15">
      <c r="B6" s="39" t="s">
        <v>102</v>
      </c>
      <c r="C6" s="48">
        <v>26</v>
      </c>
      <c r="D6" s="48">
        <v>21.6</v>
      </c>
      <c r="E6" s="48">
        <v>26.9</v>
      </c>
      <c r="F6" s="48">
        <v>34.5</v>
      </c>
      <c r="G6" s="48">
        <v>19.9</v>
      </c>
      <c r="H6" s="48">
        <v>16.8</v>
      </c>
      <c r="I6" s="48">
        <v>9.1</v>
      </c>
      <c r="J6" s="48">
        <v>18.2</v>
      </c>
      <c r="K6" s="48">
        <v>25.7</v>
      </c>
      <c r="L6" s="48">
        <v>22.6</v>
      </c>
      <c r="M6" s="48">
        <v>28.5</v>
      </c>
      <c r="N6" s="48">
        <v>28</v>
      </c>
      <c r="O6" s="48">
        <v>14.5</v>
      </c>
      <c r="P6" s="48">
        <v>30.1</v>
      </c>
      <c r="Q6" s="48">
        <v>31</v>
      </c>
      <c r="R6" s="48">
        <v>16.4</v>
      </c>
      <c r="S6" s="48">
        <v>14.3</v>
      </c>
      <c r="T6" s="48">
        <v>12.1</v>
      </c>
      <c r="U6" s="48">
        <v>16.6</v>
      </c>
      <c r="V6" s="48">
        <v>17.8</v>
      </c>
      <c r="W6" s="48">
        <v>26.6</v>
      </c>
      <c r="X6" s="48">
        <v>14.9</v>
      </c>
      <c r="Y6" s="48">
        <v>24.2</v>
      </c>
      <c r="Z6" s="43">
        <v>27.7</v>
      </c>
      <c r="AA6" s="43">
        <v>22.3</v>
      </c>
      <c r="AB6" s="43">
        <v>18</v>
      </c>
      <c r="AC6" s="43">
        <v>16.3</v>
      </c>
      <c r="AD6" s="43">
        <v>17.5</v>
      </c>
      <c r="AE6" s="43">
        <v>20.1</v>
      </c>
      <c r="AF6" s="43">
        <v>37</v>
      </c>
      <c r="AG6" s="43">
        <v>19.4</v>
      </c>
      <c r="AH6" s="43">
        <v>17.1</v>
      </c>
      <c r="AI6" s="43">
        <v>15.3</v>
      </c>
      <c r="AJ6" s="43">
        <v>19.4</v>
      </c>
      <c r="AK6" s="43">
        <v>8.3</v>
      </c>
      <c r="AL6" s="43">
        <v>22.1</v>
      </c>
      <c r="AM6" s="43">
        <v>31.2</v>
      </c>
      <c r="AN6" s="43">
        <v>24.4</v>
      </c>
      <c r="AO6" s="43">
        <v>35.7</v>
      </c>
      <c r="AP6" s="43">
        <v>26.5</v>
      </c>
      <c r="AQ6" s="43">
        <v>28.8</v>
      </c>
      <c r="AR6" s="43">
        <v>5.5</v>
      </c>
      <c r="AS6" s="43">
        <v>21.2</v>
      </c>
      <c r="AT6" s="43">
        <v>30.9</v>
      </c>
      <c r="AU6" s="43">
        <v>21.4</v>
      </c>
      <c r="AV6" s="43">
        <v>19.4</v>
      </c>
      <c r="AW6" s="43">
        <v>16.1</v>
      </c>
      <c r="AX6" s="43">
        <v>18.5</v>
      </c>
      <c r="AY6" s="43">
        <v>12.2</v>
      </c>
      <c r="AZ6" s="43">
        <v>8.8</v>
      </c>
      <c r="BA6" s="43">
        <v>12</v>
      </c>
      <c r="BB6" s="43">
        <v>13.1</v>
      </c>
      <c r="BC6" s="43" t="e">
        <f>'parties jouées'!#REF!</f>
        <v>#REF!</v>
      </c>
      <c r="BD6" s="43" t="e">
        <f>'parties jouées'!#REF!</f>
        <v>#REF!</v>
      </c>
      <c r="BE6" s="43" t="e">
        <f>'parties jouées'!#REF!</f>
        <v>#REF!</v>
      </c>
    </row>
    <row r="7" spans="2:57" ht="15">
      <c r="B7" s="40" t="s">
        <v>7</v>
      </c>
      <c r="C7" s="47">
        <f aca="true" t="shared" si="0" ref="C7:R7">(C6/113)*125+0.3</f>
        <v>29.061061946902655</v>
      </c>
      <c r="D7" s="47">
        <f t="shared" si="0"/>
        <v>24.19380530973452</v>
      </c>
      <c r="E7" s="47">
        <f t="shared" si="0"/>
        <v>30.05663716814159</v>
      </c>
      <c r="F7" s="47">
        <f t="shared" si="0"/>
        <v>38.463716814159284</v>
      </c>
      <c r="G7" s="47">
        <f t="shared" si="0"/>
        <v>22.313274336283186</v>
      </c>
      <c r="H7" s="47">
        <f t="shared" si="0"/>
        <v>18.88407079646018</v>
      </c>
      <c r="I7" s="47">
        <f t="shared" si="0"/>
        <v>10.366371681415929</v>
      </c>
      <c r="J7" s="47">
        <f t="shared" si="0"/>
        <v>20.432743362831857</v>
      </c>
      <c r="K7" s="47">
        <f t="shared" si="0"/>
        <v>28.72920353982301</v>
      </c>
      <c r="L7" s="47">
        <f t="shared" si="0"/>
        <v>25.3</v>
      </c>
      <c r="M7" s="47">
        <f t="shared" si="0"/>
        <v>31.82654867256637</v>
      </c>
      <c r="N7" s="47">
        <f t="shared" si="0"/>
        <v>31.27345132743363</v>
      </c>
      <c r="O7" s="47">
        <f t="shared" si="0"/>
        <v>16.33982300884956</v>
      </c>
      <c r="P7" s="47">
        <f t="shared" si="0"/>
        <v>33.59646017699115</v>
      </c>
      <c r="Q7" s="47">
        <f t="shared" si="0"/>
        <v>34.59203539823008</v>
      </c>
      <c r="R7" s="112">
        <f t="shared" si="0"/>
        <v>18.441592920353983</v>
      </c>
      <c r="S7" s="112">
        <f aca="true" t="shared" si="1" ref="S7:X7">(S6/113)*125+0.3</f>
        <v>16.118584070796462</v>
      </c>
      <c r="T7" s="112">
        <f t="shared" si="1"/>
        <v>13.684955752212389</v>
      </c>
      <c r="U7" s="47">
        <f t="shared" si="1"/>
        <v>18.66283185840708</v>
      </c>
      <c r="V7" s="47">
        <f t="shared" si="1"/>
        <v>19.990265486725665</v>
      </c>
      <c r="W7" s="47">
        <f t="shared" si="1"/>
        <v>29.72477876106195</v>
      </c>
      <c r="X7" s="47">
        <f t="shared" si="1"/>
        <v>16.782300884955752</v>
      </c>
      <c r="Y7" s="47">
        <f aca="true" t="shared" si="2" ref="Y7:AM7">(Y6/113)*125+0.3</f>
        <v>27.069911504424777</v>
      </c>
      <c r="Z7" s="47">
        <f t="shared" si="2"/>
        <v>30.941592920353983</v>
      </c>
      <c r="AA7" s="47">
        <f t="shared" si="2"/>
        <v>24.968141592920357</v>
      </c>
      <c r="AB7" s="47">
        <f t="shared" si="2"/>
        <v>20.211504424778763</v>
      </c>
      <c r="AC7" s="47">
        <f t="shared" si="2"/>
        <v>18.330973451327438</v>
      </c>
      <c r="AD7" s="47">
        <f t="shared" si="2"/>
        <v>19.658407079646018</v>
      </c>
      <c r="AE7" s="47">
        <f t="shared" si="2"/>
        <v>22.534513274336284</v>
      </c>
      <c r="AF7" s="47">
        <v>54</v>
      </c>
      <c r="AG7" s="47">
        <f t="shared" si="2"/>
        <v>21.76017699115044</v>
      </c>
      <c r="AH7" s="47">
        <f t="shared" si="2"/>
        <v>19.215929203539826</v>
      </c>
      <c r="AI7" s="47">
        <f t="shared" si="2"/>
        <v>17.22477876106195</v>
      </c>
      <c r="AJ7" s="47">
        <f t="shared" si="2"/>
        <v>21.76017699115044</v>
      </c>
      <c r="AK7" s="47">
        <f t="shared" si="2"/>
        <v>9.481415929203541</v>
      </c>
      <c r="AL7" s="47">
        <f t="shared" si="2"/>
        <v>24.74690265486726</v>
      </c>
      <c r="AM7" s="47">
        <f t="shared" si="2"/>
        <v>34.813274336283186</v>
      </c>
      <c r="AN7" s="47">
        <f aca="true" t="shared" si="3" ref="AN7:AV7">(AN6/113)*125+0.3</f>
        <v>27.291150442477875</v>
      </c>
      <c r="AO7" s="47">
        <f t="shared" si="3"/>
        <v>39.79115044247787</v>
      </c>
      <c r="AP7" s="47">
        <f t="shared" si="3"/>
        <v>29.6141592920354</v>
      </c>
      <c r="AQ7" s="47">
        <f t="shared" si="3"/>
        <v>32.15840707964602</v>
      </c>
      <c r="AR7" s="47">
        <f t="shared" si="3"/>
        <v>6.384070796460176</v>
      </c>
      <c r="AS7" s="47">
        <f t="shared" si="3"/>
        <v>23.75132743362832</v>
      </c>
      <c r="AT7" s="47">
        <f t="shared" si="3"/>
        <v>34.481415929203536</v>
      </c>
      <c r="AU7" s="47">
        <f t="shared" si="3"/>
        <v>23.972566371681413</v>
      </c>
      <c r="AV7" s="47">
        <f t="shared" si="3"/>
        <v>21.76017699115044</v>
      </c>
      <c r="AW7" s="47">
        <f aca="true" t="shared" si="4" ref="AW7:BE7">(AW6/113)*125+0.3</f>
        <v>18.109734513274336</v>
      </c>
      <c r="AX7" s="47">
        <f t="shared" si="4"/>
        <v>20.764601769911504</v>
      </c>
      <c r="AY7" s="47">
        <f t="shared" si="4"/>
        <v>13.795575221238938</v>
      </c>
      <c r="AZ7" s="47">
        <f t="shared" si="4"/>
        <v>10.034513274336286</v>
      </c>
      <c r="BA7" s="47">
        <f t="shared" si="4"/>
        <v>13.574336283185842</v>
      </c>
      <c r="BB7" s="47">
        <f t="shared" si="4"/>
        <v>14.791150442477877</v>
      </c>
      <c r="BC7" s="47" t="e">
        <f t="shared" si="4"/>
        <v>#REF!</v>
      </c>
      <c r="BD7" s="47" t="e">
        <f t="shared" si="4"/>
        <v>#REF!</v>
      </c>
      <c r="BE7" s="47" t="e">
        <f t="shared" si="4"/>
        <v>#REF!</v>
      </c>
    </row>
    <row r="8" spans="2:57" ht="15">
      <c r="B8" s="4" t="s">
        <v>83</v>
      </c>
      <c r="C8" s="45">
        <f>'parties jouées'!C7</f>
        <v>20.800000000000015</v>
      </c>
      <c r="D8" s="45">
        <f>'parties jouées'!D7</f>
        <v>18.100000000000012</v>
      </c>
      <c r="E8" s="45">
        <f>'parties jouées'!E7</f>
        <v>22.300000000000022</v>
      </c>
      <c r="F8" s="45">
        <f>'parties jouées'!F7</f>
        <v>19.200000000000017</v>
      </c>
      <c r="G8" s="45">
        <f>'parties jouées'!G7</f>
        <v>17.000000000000018</v>
      </c>
      <c r="H8" s="45">
        <f>'parties jouées'!H7</f>
        <v>18.800000000000015</v>
      </c>
      <c r="I8" s="45">
        <f>'parties jouées'!I7</f>
        <v>8.2</v>
      </c>
      <c r="J8" s="45">
        <f>'parties jouées'!J7</f>
        <v>18.30000000000001</v>
      </c>
      <c r="K8" s="45">
        <f>'parties jouées'!K7</f>
        <v>25.80000000000002</v>
      </c>
      <c r="L8" s="45">
        <f>'parties jouées'!L7</f>
        <v>20.900000000000013</v>
      </c>
      <c r="M8" s="45">
        <f>'parties jouées'!M7</f>
        <v>22.90000000000001</v>
      </c>
      <c r="N8" s="45">
        <f>'parties jouées'!N7</f>
        <v>28.4</v>
      </c>
      <c r="O8" s="45">
        <f>'parties jouées'!O7</f>
        <v>14</v>
      </c>
      <c r="P8" s="45">
        <f>'parties jouées'!P7</f>
        <v>27.099999999999994</v>
      </c>
      <c r="Q8" s="45">
        <f>'parties jouées'!Q7</f>
        <v>30.199999999999996</v>
      </c>
      <c r="R8" s="45">
        <f>'parties jouées'!R7</f>
        <v>16.300000000000004</v>
      </c>
      <c r="S8" s="45">
        <f>'parties jouées'!S7</f>
        <v>14.7</v>
      </c>
      <c r="T8" s="45">
        <f>'parties jouées'!T7</f>
        <v>8.8</v>
      </c>
      <c r="U8" s="45">
        <f>'parties jouées'!U7</f>
        <v>14.699999999999998</v>
      </c>
      <c r="V8" s="45">
        <f>'parties jouées'!V7</f>
        <v>14.499999999999998</v>
      </c>
      <c r="W8" s="45">
        <f>'parties jouées'!W7</f>
        <v>21.30000000000001</v>
      </c>
      <c r="X8" s="45">
        <f>'parties jouées'!X7</f>
        <v>14.9</v>
      </c>
      <c r="Y8" s="45">
        <f>'parties jouées'!Y7</f>
        <v>24.400000000000002</v>
      </c>
      <c r="Z8" s="45">
        <f>'parties jouées'!Z7</f>
        <v>25.700000000000003</v>
      </c>
      <c r="AA8" s="45">
        <f>'parties jouées'!AA7</f>
        <v>23.500000000000007</v>
      </c>
      <c r="AB8" s="45">
        <f>'parties jouées'!AB7</f>
        <v>14.299999999999999</v>
      </c>
      <c r="AC8" s="45">
        <f>'parties jouées'!AC7</f>
        <v>17.400000000000002</v>
      </c>
      <c r="AD8" s="45">
        <f>'parties jouées'!AD7</f>
        <v>18.1</v>
      </c>
      <c r="AE8" s="45">
        <f>'parties jouées'!AE7</f>
        <v>17.8</v>
      </c>
      <c r="AF8" s="45">
        <f>'parties jouées'!AF7</f>
        <v>37</v>
      </c>
      <c r="AG8" s="45">
        <f>'parties jouées'!AG7</f>
        <v>20.80000000000001</v>
      </c>
      <c r="AH8" s="45">
        <f>'parties jouées'!AH7</f>
        <v>17.8</v>
      </c>
      <c r="AI8" s="45">
        <f>'parties jouées'!AI7</f>
        <v>15.4</v>
      </c>
      <c r="AJ8" s="45">
        <f>'parties jouées'!AJ7</f>
        <v>19.5</v>
      </c>
      <c r="AK8" s="45">
        <f>'parties jouées'!AK7</f>
        <v>8.4</v>
      </c>
      <c r="AL8" s="45">
        <f>'parties jouées'!AL7</f>
        <v>20.300000000000008</v>
      </c>
      <c r="AM8" s="45">
        <f>'parties jouées'!AM7</f>
        <v>29.099999999999998</v>
      </c>
      <c r="AN8" s="45">
        <f>'parties jouées'!AN7</f>
        <v>24.5</v>
      </c>
      <c r="AO8" s="45">
        <f>'parties jouées'!AO7</f>
        <v>37</v>
      </c>
      <c r="AP8" s="45">
        <f>'parties jouées'!AP7</f>
        <v>27.3</v>
      </c>
      <c r="AQ8" s="45">
        <f>'parties jouées'!AQ7</f>
        <v>28.8</v>
      </c>
      <c r="AR8" s="45">
        <f>'parties jouées'!AR7</f>
        <v>4.399999999999998</v>
      </c>
      <c r="AS8" s="45">
        <f>'parties jouées'!AS7</f>
        <v>14.199999999999998</v>
      </c>
      <c r="AT8" s="45">
        <f>'parties jouées'!AT7</f>
        <v>23.700000000000003</v>
      </c>
      <c r="AU8" s="45">
        <f>'parties jouées'!AU7</f>
        <v>21.700000000000003</v>
      </c>
      <c r="AV8" s="45">
        <f>'parties jouées'!AV7</f>
        <v>19.4</v>
      </c>
      <c r="AW8" s="45">
        <f>'parties jouées'!AW7</f>
        <v>16.1</v>
      </c>
      <c r="AX8" s="45">
        <f>'parties jouées'!AX7</f>
        <v>18.700000000000003</v>
      </c>
      <c r="AY8" s="45">
        <f>'parties jouées'!AY7</f>
        <v>11</v>
      </c>
      <c r="AZ8" s="45">
        <f>'parties jouées'!AZ7</f>
        <v>8.8</v>
      </c>
      <c r="BA8" s="45">
        <f>'parties jouées'!BA7</f>
        <v>12</v>
      </c>
      <c r="BB8" s="45">
        <f>'parties jouées'!BA7</f>
        <v>12</v>
      </c>
      <c r="BC8" s="45">
        <f>'parties jouées'!BB7</f>
        <v>13.299999999999999</v>
      </c>
      <c r="BD8" s="45">
        <f>'parties jouées'!BC7</f>
        <v>47</v>
      </c>
      <c r="BE8" s="45">
        <f>'parties jouées'!BD7</f>
        <v>36</v>
      </c>
    </row>
    <row r="9" spans="2:57" ht="15">
      <c r="B9" s="46" t="s">
        <v>3</v>
      </c>
      <c r="C9" s="46" t="str">
        <f aca="true" t="shared" si="5" ref="C9:AJ9">C1</f>
        <v>ASer</v>
      </c>
      <c r="D9" s="46" t="str">
        <f t="shared" si="5"/>
        <v>STry</v>
      </c>
      <c r="E9" s="46" t="str">
        <f t="shared" si="5"/>
        <v>PThi</v>
      </c>
      <c r="F9" s="46" t="str">
        <f t="shared" si="5"/>
        <v>GDub</v>
      </c>
      <c r="G9" s="46" t="str">
        <f t="shared" si="5"/>
        <v>ARaf</v>
      </c>
      <c r="H9" s="46" t="str">
        <f t="shared" si="5"/>
        <v>PLai</v>
      </c>
      <c r="I9" s="46" t="str">
        <f t="shared" si="5"/>
        <v>JDel</v>
      </c>
      <c r="J9" s="46" t="str">
        <f t="shared" si="5"/>
        <v>YDej</v>
      </c>
      <c r="K9" s="46" t="str">
        <f t="shared" si="5"/>
        <v>TMont</v>
      </c>
      <c r="L9" s="46" t="str">
        <f t="shared" si="5"/>
        <v>JPCho</v>
      </c>
      <c r="M9" s="46" t="str">
        <f t="shared" si="5"/>
        <v>GGar</v>
      </c>
      <c r="N9" s="46" t="str">
        <f t="shared" si="5"/>
        <v>PhBar</v>
      </c>
      <c r="O9" s="46" t="str">
        <f t="shared" si="5"/>
        <v>PPer</v>
      </c>
      <c r="P9" s="46" t="str">
        <f t="shared" si="5"/>
        <v>BRou</v>
      </c>
      <c r="Q9" s="192" t="str">
        <f t="shared" si="5"/>
        <v>MBer</v>
      </c>
      <c r="R9" s="46" t="str">
        <f t="shared" si="5"/>
        <v>PFal</v>
      </c>
      <c r="S9" s="46" t="str">
        <f t="shared" si="5"/>
        <v>GMan</v>
      </c>
      <c r="T9" s="46" t="str">
        <f t="shared" si="5"/>
        <v>CSyl</v>
      </c>
      <c r="U9" s="46" t="str">
        <f t="shared" si="5"/>
        <v>JPBra</v>
      </c>
      <c r="V9" s="46" t="str">
        <f t="shared" si="5"/>
        <v>PRoq</v>
      </c>
      <c r="W9" s="46" t="str">
        <f t="shared" si="5"/>
        <v>JRou</v>
      </c>
      <c r="X9" s="46" t="str">
        <f t="shared" si="5"/>
        <v>JlDel</v>
      </c>
      <c r="Y9" s="46" t="str">
        <f t="shared" si="5"/>
        <v>AlPel</v>
      </c>
      <c r="Z9" s="46" t="str">
        <f t="shared" si="5"/>
        <v>JBLef</v>
      </c>
      <c r="AA9" s="46" t="str">
        <f t="shared" si="5"/>
        <v>CRoub</v>
      </c>
      <c r="AB9" s="46" t="str">
        <f t="shared" si="5"/>
        <v>GPic</v>
      </c>
      <c r="AC9" s="46" t="str">
        <f t="shared" si="5"/>
        <v>BCue</v>
      </c>
      <c r="AD9" s="46" t="str">
        <f t="shared" si="5"/>
        <v>RBoc</v>
      </c>
      <c r="AE9" s="46" t="str">
        <f t="shared" si="5"/>
        <v>PCot</v>
      </c>
      <c r="AF9" s="192" t="str">
        <f t="shared" si="5"/>
        <v>MfElli</v>
      </c>
      <c r="AG9" s="46" t="str">
        <f t="shared" si="5"/>
        <v>PhSan</v>
      </c>
      <c r="AH9" s="192" t="str">
        <f t="shared" si="5"/>
        <v>CVic</v>
      </c>
      <c r="AI9" s="46" t="str">
        <f aca="true" t="shared" si="6" ref="AI9:AQ9">AI1</f>
        <v>PJar</v>
      </c>
      <c r="AJ9" s="192" t="str">
        <f t="shared" si="5"/>
        <v>AnnC</v>
      </c>
      <c r="AK9" s="46" t="str">
        <f t="shared" si="6"/>
        <v>DTiff</v>
      </c>
      <c r="AL9" s="46" t="str">
        <f t="shared" si="6"/>
        <v>CLeo</v>
      </c>
      <c r="AM9" s="192" t="str">
        <f t="shared" si="6"/>
        <v>MLeo</v>
      </c>
      <c r="AN9" s="192" t="str">
        <f t="shared" si="6"/>
        <v>RBou</v>
      </c>
      <c r="AO9" s="192" t="str">
        <f t="shared" si="6"/>
        <v>NGar</v>
      </c>
      <c r="AP9" s="46" t="str">
        <f aca="true" t="shared" si="7" ref="AP9:AU9">AP1</f>
        <v>BPon</v>
      </c>
      <c r="AQ9" s="192" t="str">
        <f t="shared" si="6"/>
        <v>DBer</v>
      </c>
      <c r="AR9" s="46" t="str">
        <f t="shared" si="7"/>
        <v>ETal</v>
      </c>
      <c r="AS9" s="46" t="str">
        <f t="shared" si="7"/>
        <v>JRen</v>
      </c>
      <c r="AT9" s="192" t="str">
        <f t="shared" si="7"/>
        <v>EPic </v>
      </c>
      <c r="AU9" s="192" t="str">
        <f t="shared" si="7"/>
        <v>SPBou</v>
      </c>
      <c r="AV9" s="46" t="str">
        <f aca="true" t="shared" si="8" ref="AV9:BB9">AV1</f>
        <v>RGir</v>
      </c>
      <c r="AW9" s="192" t="str">
        <f t="shared" si="8"/>
        <v>JGir</v>
      </c>
      <c r="AX9" s="46" t="str">
        <f t="shared" si="8"/>
        <v>ElLey</v>
      </c>
      <c r="AY9" s="46" t="str">
        <f t="shared" si="8"/>
        <v>JSyl </v>
      </c>
      <c r="AZ9" s="192" t="str">
        <f t="shared" si="8"/>
        <v>CDuqR</v>
      </c>
      <c r="BA9" s="46" t="str">
        <f t="shared" si="8"/>
        <v>GDign</v>
      </c>
      <c r="BB9" s="46" t="str">
        <f t="shared" si="8"/>
        <v>BBon</v>
      </c>
      <c r="BC9" s="46" t="str">
        <f>BC1</f>
        <v>JjFev</v>
      </c>
      <c r="BD9" s="46" t="str">
        <f>BD1</f>
        <v>inv31</v>
      </c>
      <c r="BE9" s="46" t="str">
        <f>BE1</f>
        <v>Inv32</v>
      </c>
    </row>
    <row r="10" spans="2:57" ht="15">
      <c r="B10" s="10" t="s">
        <v>26</v>
      </c>
      <c r="C10" s="11">
        <f>AVERAGE(C11:C59)</f>
        <v>27.939393939393938</v>
      </c>
      <c r="D10" s="11">
        <f aca="true" t="shared" si="9" ref="D10:AX10">AVERAGE(D11:D59)</f>
        <v>29.153846153846153</v>
      </c>
      <c r="E10" s="11">
        <f t="shared" si="9"/>
        <v>29.523809523809526</v>
      </c>
      <c r="F10" s="11">
        <f t="shared" si="9"/>
        <v>29.95</v>
      </c>
      <c r="G10" s="11">
        <f t="shared" si="9"/>
        <v>31.2</v>
      </c>
      <c r="H10" s="11">
        <f t="shared" si="9"/>
        <v>27.941176470588236</v>
      </c>
      <c r="I10" s="11">
        <f t="shared" si="9"/>
        <v>37</v>
      </c>
      <c r="J10" s="11">
        <f t="shared" si="9"/>
        <v>27.88888888888889</v>
      </c>
      <c r="K10" s="11">
        <f t="shared" si="9"/>
        <v>29.608695652173914</v>
      </c>
      <c r="L10" s="11">
        <f t="shared" si="9"/>
        <v>30.142857142857142</v>
      </c>
      <c r="M10" s="11">
        <f t="shared" si="9"/>
        <v>30.941176470588236</v>
      </c>
      <c r="N10" s="11">
        <f t="shared" si="9"/>
        <v>28.2</v>
      </c>
      <c r="O10" s="11">
        <f t="shared" si="9"/>
        <v>32.5</v>
      </c>
      <c r="P10" s="11">
        <f t="shared" si="9"/>
        <v>30.75</v>
      </c>
      <c r="Q10" s="11">
        <f t="shared" si="9"/>
        <v>26.375</v>
      </c>
      <c r="R10" s="11">
        <f t="shared" si="9"/>
        <v>26.8</v>
      </c>
      <c r="S10" s="11">
        <f t="shared" si="9"/>
        <v>31.857142857142858</v>
      </c>
      <c r="T10" s="11">
        <f t="shared" si="9"/>
        <v>33.333333333333336</v>
      </c>
      <c r="U10" s="11">
        <f t="shared" si="9"/>
        <v>28.666666666666668</v>
      </c>
      <c r="V10" s="11">
        <f t="shared" si="9"/>
        <v>31.8</v>
      </c>
      <c r="W10" s="11">
        <f t="shared" si="9"/>
        <v>29.428571428571427</v>
      </c>
      <c r="X10" s="11">
        <f t="shared" si="9"/>
        <v>34.333333333333336</v>
      </c>
      <c r="Y10" s="11">
        <f t="shared" si="9"/>
        <v>24.5</v>
      </c>
      <c r="Z10" s="11">
        <f t="shared" si="9"/>
        <v>31</v>
      </c>
      <c r="AA10" s="11">
        <f t="shared" si="9"/>
        <v>26.25</v>
      </c>
      <c r="AB10" s="11">
        <f t="shared" si="9"/>
        <v>21.333333333333332</v>
      </c>
      <c r="AC10" s="11">
        <f t="shared" si="9"/>
        <v>28.142857142857142</v>
      </c>
      <c r="AD10" s="11">
        <f t="shared" si="9"/>
        <v>33</v>
      </c>
      <c r="AE10" s="11">
        <f t="shared" si="9"/>
        <v>34</v>
      </c>
      <c r="AF10" s="11">
        <f t="shared" si="9"/>
        <v>18.5</v>
      </c>
      <c r="AG10" s="11">
        <f t="shared" si="9"/>
        <v>22.428571428571427</v>
      </c>
      <c r="AH10" s="11">
        <f t="shared" si="9"/>
        <v>24</v>
      </c>
      <c r="AI10" s="11">
        <f t="shared" si="9"/>
        <v>30</v>
      </c>
      <c r="AJ10" s="11">
        <f t="shared" si="9"/>
        <v>16</v>
      </c>
      <c r="AK10" s="11">
        <f t="shared" si="9"/>
        <v>36</v>
      </c>
      <c r="AL10" s="11">
        <f t="shared" si="9"/>
        <v>27.571428571428573</v>
      </c>
      <c r="AM10" s="11">
        <f t="shared" si="9"/>
        <v>29.428571428571427</v>
      </c>
      <c r="AN10" s="11">
        <f t="shared" si="9"/>
        <v>29.5</v>
      </c>
      <c r="AO10" s="11">
        <f t="shared" si="9"/>
        <v>32</v>
      </c>
      <c r="AP10" s="11">
        <f t="shared" si="9"/>
        <v>35</v>
      </c>
      <c r="AQ10" s="11">
        <f t="shared" si="9"/>
        <v>31</v>
      </c>
      <c r="AR10" s="11">
        <f t="shared" si="9"/>
        <v>32.625</v>
      </c>
      <c r="AS10" s="11">
        <f t="shared" si="9"/>
        <v>35.666666666666664</v>
      </c>
      <c r="AT10" s="11">
        <f t="shared" si="9"/>
        <v>25</v>
      </c>
      <c r="AU10" s="11">
        <f t="shared" si="9"/>
        <v>24.5</v>
      </c>
      <c r="AV10" s="11" t="e">
        <f t="shared" si="9"/>
        <v>#DIV/0!</v>
      </c>
      <c r="AW10" s="11" t="e">
        <f t="shared" si="9"/>
        <v>#DIV/0!</v>
      </c>
      <c r="AX10" s="11">
        <f t="shared" si="9"/>
        <v>27.5</v>
      </c>
      <c r="AY10" s="11">
        <f aca="true" t="shared" si="10" ref="AY10:BE10">AVERAGE(AY11:AY59)</f>
        <v>40</v>
      </c>
      <c r="AZ10" s="11">
        <f t="shared" si="10"/>
        <v>36</v>
      </c>
      <c r="BA10" s="11">
        <f t="shared" si="10"/>
        <v>34</v>
      </c>
      <c r="BB10" s="11">
        <f t="shared" si="10"/>
        <v>26.666666666666668</v>
      </c>
      <c r="BC10" s="11">
        <f t="shared" si="10"/>
        <v>34</v>
      </c>
      <c r="BD10" s="11" t="e">
        <f t="shared" si="10"/>
        <v>#DIV/0!</v>
      </c>
      <c r="BE10" s="11" t="e">
        <f t="shared" si="10"/>
        <v>#DIV/0!</v>
      </c>
    </row>
    <row r="11" spans="2:57" ht="15" hidden="1">
      <c r="B11" s="7">
        <v>42397</v>
      </c>
      <c r="C11" s="4">
        <v>27</v>
      </c>
      <c r="D11" s="4">
        <v>30</v>
      </c>
      <c r="E11" s="4">
        <v>39</v>
      </c>
      <c r="F11" s="4">
        <v>30</v>
      </c>
      <c r="G11" s="4">
        <v>29</v>
      </c>
      <c r="H11" s="4">
        <v>23</v>
      </c>
      <c r="I11" s="4">
        <v>39</v>
      </c>
      <c r="J11" s="4">
        <v>31</v>
      </c>
      <c r="K11" s="4">
        <v>39</v>
      </c>
      <c r="L11" s="4">
        <v>31</v>
      </c>
      <c r="M11" s="4">
        <v>33</v>
      </c>
      <c r="N11" s="4">
        <v>33</v>
      </c>
      <c r="O11" s="4">
        <v>33</v>
      </c>
      <c r="P11" s="4">
        <v>36</v>
      </c>
      <c r="Q11" s="4" t="s">
        <v>1</v>
      </c>
      <c r="R11" s="4">
        <v>31</v>
      </c>
      <c r="S11" s="4">
        <v>28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2:57" ht="15" hidden="1">
      <c r="B12" s="7">
        <v>42404</v>
      </c>
      <c r="C12" s="4">
        <v>26</v>
      </c>
      <c r="D12" s="4">
        <v>41</v>
      </c>
      <c r="E12" s="4">
        <v>37</v>
      </c>
      <c r="F12" s="4">
        <v>39</v>
      </c>
      <c r="G12" s="4">
        <v>28</v>
      </c>
      <c r="H12" s="4"/>
      <c r="I12" s="4">
        <v>36</v>
      </c>
      <c r="J12" s="4">
        <v>25</v>
      </c>
      <c r="K12" s="4">
        <v>22</v>
      </c>
      <c r="L12" s="4">
        <v>30</v>
      </c>
      <c r="M12" s="4">
        <v>42</v>
      </c>
      <c r="N12" s="4"/>
      <c r="O12" s="4"/>
      <c r="P12" s="4"/>
      <c r="Q12" s="4">
        <v>27</v>
      </c>
      <c r="R12" s="4">
        <v>26</v>
      </c>
      <c r="S12" s="4"/>
      <c r="T12" s="4">
        <v>34</v>
      </c>
      <c r="U12" s="4">
        <v>25</v>
      </c>
      <c r="V12" s="4">
        <v>33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2:57" ht="15" hidden="1">
      <c r="B13" s="7">
        <v>42418</v>
      </c>
      <c r="C13" s="4">
        <v>24</v>
      </c>
      <c r="D13" s="4">
        <v>30</v>
      </c>
      <c r="E13" s="4"/>
      <c r="F13" s="4">
        <v>37</v>
      </c>
      <c r="G13" s="4">
        <v>30</v>
      </c>
      <c r="H13" s="4"/>
      <c r="I13" s="4"/>
      <c r="J13" s="4"/>
      <c r="K13" s="4">
        <v>35</v>
      </c>
      <c r="L13" s="4">
        <v>26</v>
      </c>
      <c r="M13" s="4">
        <v>34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2:57" ht="15" hidden="1">
      <c r="B14" s="7">
        <v>42425</v>
      </c>
      <c r="C14" s="4">
        <v>25</v>
      </c>
      <c r="D14" s="4">
        <v>27</v>
      </c>
      <c r="E14" s="4">
        <v>26</v>
      </c>
      <c r="F14" s="4">
        <v>32</v>
      </c>
      <c r="G14" s="4">
        <v>30</v>
      </c>
      <c r="H14" s="4">
        <v>32</v>
      </c>
      <c r="I14" s="4"/>
      <c r="J14" s="4"/>
      <c r="K14" s="4">
        <v>26</v>
      </c>
      <c r="L14" s="4">
        <v>28</v>
      </c>
      <c r="M14" s="4">
        <v>32</v>
      </c>
      <c r="N14" s="4"/>
      <c r="O14" s="4"/>
      <c r="P14" s="4"/>
      <c r="Q14" s="4"/>
      <c r="R14" s="4"/>
      <c r="S14" s="4"/>
      <c r="T14" s="4"/>
      <c r="U14" s="4">
        <v>27</v>
      </c>
      <c r="V14" s="4">
        <v>30</v>
      </c>
      <c r="W14" s="4">
        <v>24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2:57" ht="15" hidden="1">
      <c r="B15" s="7">
        <v>42446</v>
      </c>
      <c r="C15" s="4">
        <v>29</v>
      </c>
      <c r="D15" s="4">
        <v>27</v>
      </c>
      <c r="E15" s="4">
        <v>33</v>
      </c>
      <c r="F15" s="4">
        <v>27</v>
      </c>
      <c r="G15" s="4">
        <v>36</v>
      </c>
      <c r="H15" s="4">
        <v>34</v>
      </c>
      <c r="I15" s="4">
        <v>33</v>
      </c>
      <c r="J15" s="4">
        <v>27</v>
      </c>
      <c r="K15" s="4">
        <v>32</v>
      </c>
      <c r="L15" s="4">
        <v>35</v>
      </c>
      <c r="M15" s="4">
        <v>23</v>
      </c>
      <c r="N15" s="4"/>
      <c r="O15" s="4">
        <v>34</v>
      </c>
      <c r="P15" s="4"/>
      <c r="Q15" s="4">
        <v>29</v>
      </c>
      <c r="R15" s="4"/>
      <c r="S15" s="4">
        <v>34</v>
      </c>
      <c r="T15" s="4">
        <v>36</v>
      </c>
      <c r="U15" s="4"/>
      <c r="V15" s="4"/>
      <c r="W15" s="4">
        <v>28</v>
      </c>
      <c r="X15" s="4" t="s">
        <v>1</v>
      </c>
      <c r="Y15" s="4">
        <v>27</v>
      </c>
      <c r="Z15" s="4">
        <v>31</v>
      </c>
      <c r="AA15" s="4">
        <v>25</v>
      </c>
      <c r="AB15" s="4">
        <v>24</v>
      </c>
      <c r="AC15" s="4">
        <v>28</v>
      </c>
      <c r="AD15" s="4">
        <v>32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2:57" ht="15" hidden="1">
      <c r="B16" s="7">
        <v>42453</v>
      </c>
      <c r="C16" s="4">
        <v>20</v>
      </c>
      <c r="D16" s="4"/>
      <c r="E16" s="4"/>
      <c r="F16" s="4">
        <v>27</v>
      </c>
      <c r="G16" s="4"/>
      <c r="H16" s="4"/>
      <c r="I16" s="4"/>
      <c r="J16" s="4"/>
      <c r="K16" s="4">
        <v>26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19</v>
      </c>
      <c r="X16" s="4"/>
      <c r="Y16" s="4"/>
      <c r="Z16" s="4"/>
      <c r="AA16" s="4"/>
      <c r="AB16" s="4"/>
      <c r="AC16" s="4"/>
      <c r="AD16" s="4"/>
      <c r="AE16" s="4">
        <v>29</v>
      </c>
      <c r="AF16" s="4">
        <v>20</v>
      </c>
      <c r="AG16" s="4">
        <v>19</v>
      </c>
      <c r="AH16" s="4">
        <v>24</v>
      </c>
      <c r="AI16" s="4">
        <v>30</v>
      </c>
      <c r="AJ16" s="4">
        <v>16</v>
      </c>
      <c r="AK16" s="4">
        <v>37</v>
      </c>
      <c r="AL16" s="4"/>
      <c r="AM16" s="4"/>
      <c r="AN16" s="4"/>
      <c r="AO16" s="156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2:57" ht="15" hidden="1">
      <c r="B17" s="7">
        <v>42474</v>
      </c>
      <c r="C17" s="4">
        <v>30</v>
      </c>
      <c r="D17" s="4"/>
      <c r="E17" s="4">
        <v>26</v>
      </c>
      <c r="F17" s="4">
        <v>29</v>
      </c>
      <c r="G17" s="4">
        <v>28</v>
      </c>
      <c r="H17" s="4"/>
      <c r="I17" s="4"/>
      <c r="J17" s="4"/>
      <c r="K17" s="4">
        <v>32</v>
      </c>
      <c r="L17" s="4"/>
      <c r="M17" s="4"/>
      <c r="N17" s="4"/>
      <c r="O17" s="4"/>
      <c r="P17" s="4">
        <v>27</v>
      </c>
      <c r="Q17" s="4">
        <v>20</v>
      </c>
      <c r="R17" s="4"/>
      <c r="S17" s="4"/>
      <c r="T17" s="4">
        <v>24</v>
      </c>
      <c r="U17" s="4"/>
      <c r="V17" s="4">
        <v>24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>
        <v>28</v>
      </c>
      <c r="AM17" s="4">
        <v>26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2:57" ht="15" hidden="1">
      <c r="B18" s="7">
        <v>42488</v>
      </c>
      <c r="C18" s="4">
        <v>37</v>
      </c>
      <c r="D18" s="4">
        <v>32</v>
      </c>
      <c r="E18" s="4">
        <v>41</v>
      </c>
      <c r="F18" s="4"/>
      <c r="G18" s="4">
        <v>35</v>
      </c>
      <c r="H18" s="4">
        <v>37</v>
      </c>
      <c r="I18" s="4"/>
      <c r="J18" s="4">
        <v>31</v>
      </c>
      <c r="K18" s="4">
        <v>36</v>
      </c>
      <c r="L18" s="4"/>
      <c r="M18" s="4"/>
      <c r="N18" s="4"/>
      <c r="O18" s="4"/>
      <c r="P18" s="4">
        <v>36</v>
      </c>
      <c r="Q18" s="4"/>
      <c r="R18" s="4"/>
      <c r="S18" s="4"/>
      <c r="T18" s="4"/>
      <c r="U18" s="4"/>
      <c r="V18" s="4"/>
      <c r="W18" s="4">
        <v>35</v>
      </c>
      <c r="X18" s="4"/>
      <c r="Y18" s="4"/>
      <c r="Z18" s="4"/>
      <c r="AA18" s="4">
        <v>21</v>
      </c>
      <c r="AB18" s="4"/>
      <c r="AC18" s="4"/>
      <c r="AD18" s="4"/>
      <c r="AE18" s="4"/>
      <c r="AF18" s="4"/>
      <c r="AG18" s="4">
        <v>20</v>
      </c>
      <c r="AH18" s="4"/>
      <c r="AI18" s="4"/>
      <c r="AJ18" s="4"/>
      <c r="AK18" s="4"/>
      <c r="AL18" s="4"/>
      <c r="AM18" s="4"/>
      <c r="AN18" s="4">
        <v>36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2:57" ht="15" hidden="1">
      <c r="B19" s="98">
        <v>42494</v>
      </c>
      <c r="C19" s="45">
        <v>35</v>
      </c>
      <c r="D19" s="45"/>
      <c r="E19" s="45">
        <v>21</v>
      </c>
      <c r="F19" s="45"/>
      <c r="G19" s="45">
        <v>32</v>
      </c>
      <c r="H19" s="45"/>
      <c r="I19" s="45"/>
      <c r="J19" s="45"/>
      <c r="K19" s="45">
        <v>17</v>
      </c>
      <c r="L19" s="45">
        <v>26</v>
      </c>
      <c r="M19" s="45"/>
      <c r="N19" s="45"/>
      <c r="O19" s="45"/>
      <c r="P19" s="45">
        <v>27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>
        <v>15</v>
      </c>
      <c r="AH19" s="45"/>
      <c r="AI19" s="45"/>
      <c r="AJ19" s="45"/>
      <c r="AK19" s="45"/>
      <c r="AL19" s="45"/>
      <c r="AM19" s="45"/>
      <c r="AN19" s="45"/>
      <c r="AO19" s="45">
        <v>24</v>
      </c>
      <c r="AP19" s="45">
        <v>35</v>
      </c>
      <c r="AQ19" s="45"/>
      <c r="AR19" s="45"/>
      <c r="AS19" s="45"/>
      <c r="AT19" s="4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15" hidden="1">
      <c r="B20" s="7">
        <v>42509</v>
      </c>
      <c r="C20" s="4">
        <v>27</v>
      </c>
      <c r="D20" s="4"/>
      <c r="E20" s="4"/>
      <c r="F20" s="4">
        <v>27</v>
      </c>
      <c r="G20" s="4">
        <v>35</v>
      </c>
      <c r="H20" s="4"/>
      <c r="I20" s="4"/>
      <c r="J20" s="4"/>
      <c r="K20" s="4">
        <v>39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>
        <v>29</v>
      </c>
      <c r="AM20" s="4">
        <v>32</v>
      </c>
      <c r="AN20" s="4">
        <v>23</v>
      </c>
      <c r="AO20" s="4"/>
      <c r="AP20" s="4"/>
      <c r="AQ20" s="4">
        <v>31</v>
      </c>
      <c r="AR20" s="4">
        <v>32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15" hidden="1">
      <c r="B21" s="7">
        <v>42516</v>
      </c>
      <c r="C21" s="4">
        <v>24</v>
      </c>
      <c r="D21" s="4">
        <v>24</v>
      </c>
      <c r="E21" s="4">
        <v>23</v>
      </c>
      <c r="F21" s="4">
        <v>31</v>
      </c>
      <c r="G21" s="4">
        <v>29</v>
      </c>
      <c r="H21" s="4"/>
      <c r="I21" s="4"/>
      <c r="J21" s="4">
        <v>24</v>
      </c>
      <c r="K21" s="4">
        <v>17</v>
      </c>
      <c r="L21" s="4"/>
      <c r="M21" s="4"/>
      <c r="N21" s="4">
        <v>29</v>
      </c>
      <c r="O21" s="4">
        <v>25</v>
      </c>
      <c r="P21" s="4">
        <v>31</v>
      </c>
      <c r="Q21" s="4">
        <v>19</v>
      </c>
      <c r="R21" s="4"/>
      <c r="S21" s="4"/>
      <c r="T21" s="4">
        <v>29</v>
      </c>
      <c r="U21" s="4"/>
      <c r="V21" s="4"/>
      <c r="W21" s="4"/>
      <c r="X21" s="4"/>
      <c r="Y21" s="4">
        <v>22</v>
      </c>
      <c r="Z21" s="4"/>
      <c r="AA21" s="4"/>
      <c r="AB21" s="4"/>
      <c r="AC21" s="4">
        <v>28</v>
      </c>
      <c r="AD21" s="4"/>
      <c r="AE21" s="4"/>
      <c r="AF21" s="4">
        <v>17</v>
      </c>
      <c r="AG21" s="4"/>
      <c r="AH21" s="4"/>
      <c r="AI21" s="4"/>
      <c r="AJ21" s="4"/>
      <c r="AK21" s="4"/>
      <c r="AL21" s="4">
        <v>27</v>
      </c>
      <c r="AM21" s="4">
        <v>20</v>
      </c>
      <c r="AN21" s="4"/>
      <c r="AO21" s="4"/>
      <c r="AP21" s="4"/>
      <c r="AQ21" s="4"/>
      <c r="AR21" s="4">
        <v>28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2:57" ht="15" hidden="1">
      <c r="B22" s="7">
        <v>42523</v>
      </c>
      <c r="C22" s="4">
        <v>25</v>
      </c>
      <c r="D22" s="4">
        <v>17</v>
      </c>
      <c r="E22" s="4">
        <v>22</v>
      </c>
      <c r="F22" s="4">
        <v>31</v>
      </c>
      <c r="G22" s="4">
        <v>26</v>
      </c>
      <c r="H22" s="4">
        <v>18</v>
      </c>
      <c r="I22" s="4"/>
      <c r="J22" s="4">
        <v>21</v>
      </c>
      <c r="K22" s="4">
        <v>25</v>
      </c>
      <c r="L22" s="4">
        <v>27</v>
      </c>
      <c r="M22" s="4"/>
      <c r="N22" s="4"/>
      <c r="O22" s="4"/>
      <c r="P22" s="4">
        <v>28</v>
      </c>
      <c r="Q22" s="4">
        <v>21</v>
      </c>
      <c r="R22" s="4"/>
      <c r="S22" s="4"/>
      <c r="T22" s="4">
        <v>27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>
        <v>30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57" ht="15" hidden="1">
      <c r="B23" s="7">
        <v>42530</v>
      </c>
      <c r="C23" s="4">
        <v>24</v>
      </c>
      <c r="D23" s="4">
        <v>40</v>
      </c>
      <c r="E23" s="4">
        <v>13</v>
      </c>
      <c r="F23" s="4">
        <v>25</v>
      </c>
      <c r="G23" s="4">
        <v>32</v>
      </c>
      <c r="H23" s="4">
        <v>27</v>
      </c>
      <c r="I23" s="4">
        <v>32</v>
      </c>
      <c r="J23" s="4">
        <v>23</v>
      </c>
      <c r="K23" s="4"/>
      <c r="L23" s="4">
        <v>27</v>
      </c>
      <c r="M23" s="4"/>
      <c r="N23" s="4">
        <v>29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v>14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7" ht="15" hidden="1">
      <c r="B24" s="7">
        <v>42551</v>
      </c>
      <c r="C24" s="4"/>
      <c r="D24" s="4">
        <v>29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30</v>
      </c>
      <c r="Q24" s="4"/>
      <c r="R24" s="4"/>
      <c r="S24" s="4"/>
      <c r="T24" s="4"/>
      <c r="U24" s="4">
        <v>31</v>
      </c>
      <c r="V24" s="4"/>
      <c r="W24" s="4">
        <v>19</v>
      </c>
      <c r="X24" s="4"/>
      <c r="Y24" s="4"/>
      <c r="Z24" s="4"/>
      <c r="AA24" s="4"/>
      <c r="AB24" s="4">
        <v>26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>
        <v>37</v>
      </c>
      <c r="AT24" s="4">
        <v>25</v>
      </c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2:57" ht="15" hidden="1">
      <c r="B25" s="7">
        <v>42558</v>
      </c>
      <c r="C25" s="4">
        <v>28</v>
      </c>
      <c r="D25" s="4">
        <v>26</v>
      </c>
      <c r="E25" s="4"/>
      <c r="F25" s="4"/>
      <c r="G25" s="4">
        <v>23</v>
      </c>
      <c r="H25" s="4">
        <v>27</v>
      </c>
      <c r="I25" s="4"/>
      <c r="J25" s="4"/>
      <c r="K25" s="4"/>
      <c r="L25" s="4">
        <v>34</v>
      </c>
      <c r="M25" s="4"/>
      <c r="N25" s="4"/>
      <c r="O25" s="4"/>
      <c r="P25" s="4">
        <v>27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v>36</v>
      </c>
      <c r="AF25" s="4"/>
      <c r="AG25" s="4">
        <v>19</v>
      </c>
      <c r="AH25" s="4"/>
      <c r="AI25" s="4"/>
      <c r="AJ25" s="4"/>
      <c r="AK25" s="4">
        <v>35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57" ht="15" hidden="1">
      <c r="B26" s="7">
        <v>42564</v>
      </c>
      <c r="C26" s="4"/>
      <c r="D26" s="4">
        <v>28</v>
      </c>
      <c r="E26" s="4"/>
      <c r="F26" s="4"/>
      <c r="G26" s="4">
        <v>32</v>
      </c>
      <c r="H26" s="4">
        <v>32</v>
      </c>
      <c r="I26" s="4"/>
      <c r="J26" s="4"/>
      <c r="K26" s="4"/>
      <c r="L26" s="4"/>
      <c r="M26" s="4"/>
      <c r="N26" s="4"/>
      <c r="O26" s="4"/>
      <c r="P26" s="4">
        <v>33</v>
      </c>
      <c r="Q26" s="4"/>
      <c r="R26" s="4"/>
      <c r="S26" s="4"/>
      <c r="T26" s="4">
        <v>37</v>
      </c>
      <c r="U26" s="4"/>
      <c r="V26" s="4"/>
      <c r="W26" s="4"/>
      <c r="X26" s="4"/>
      <c r="Y26" s="4"/>
      <c r="Z26" s="4"/>
      <c r="AA26" s="4">
        <v>17</v>
      </c>
      <c r="AB26" s="4"/>
      <c r="AC26" s="4"/>
      <c r="AD26" s="4"/>
      <c r="AE26" s="4"/>
      <c r="AF26" s="4"/>
      <c r="AG26" s="4">
        <v>26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2:57" ht="15" hidden="1">
      <c r="B27" s="7">
        <v>42572</v>
      </c>
      <c r="C27" s="4">
        <v>27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v>27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2:57" ht="15" hidden="1">
      <c r="B28" s="7">
        <v>42579</v>
      </c>
      <c r="C28" s="4">
        <v>21</v>
      </c>
      <c r="D28" s="4">
        <v>36</v>
      </c>
      <c r="E28" s="4">
        <v>26</v>
      </c>
      <c r="F28" s="4"/>
      <c r="G28" s="4">
        <v>35</v>
      </c>
      <c r="H28" s="4"/>
      <c r="I28" s="4"/>
      <c r="J28" s="4"/>
      <c r="K28" s="4"/>
      <c r="L28" s="4">
        <v>27</v>
      </c>
      <c r="M28" s="4"/>
      <c r="N28" s="4"/>
      <c r="O28" s="4"/>
      <c r="P28" s="4">
        <v>27</v>
      </c>
      <c r="Q28" s="4">
        <v>26</v>
      </c>
      <c r="R28" s="4"/>
      <c r="S28" s="4"/>
      <c r="T28" s="4">
        <v>38</v>
      </c>
      <c r="U28" s="4"/>
      <c r="V28" s="4"/>
      <c r="W28" s="4">
        <v>36</v>
      </c>
      <c r="X28" s="4"/>
      <c r="Y28" s="4"/>
      <c r="Z28" s="4"/>
      <c r="AA28" s="4">
        <v>26</v>
      </c>
      <c r="AB28" s="4"/>
      <c r="AC28" s="4">
        <v>26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>
        <v>37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15" hidden="1">
      <c r="B29" s="7">
        <v>42586</v>
      </c>
      <c r="C29" s="4">
        <v>27</v>
      </c>
      <c r="D29" s="4">
        <v>31</v>
      </c>
      <c r="E29" s="4">
        <v>36</v>
      </c>
      <c r="F29" s="4"/>
      <c r="G29" s="4"/>
      <c r="H29" s="4">
        <v>27</v>
      </c>
      <c r="I29" s="4"/>
      <c r="J29" s="4"/>
      <c r="K29" s="4">
        <v>35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34</v>
      </c>
      <c r="X29" s="4"/>
      <c r="Y29" s="4"/>
      <c r="Z29" s="4"/>
      <c r="AA29" s="4">
        <v>29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>
        <v>31</v>
      </c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15" hidden="1">
      <c r="B30" s="7">
        <v>42600</v>
      </c>
      <c r="C30" s="4">
        <v>31</v>
      </c>
      <c r="D30" s="4">
        <v>36</v>
      </c>
      <c r="E30" s="4"/>
      <c r="F30" s="4"/>
      <c r="G30" s="4"/>
      <c r="H30" s="4"/>
      <c r="I30" s="4"/>
      <c r="J30" s="4"/>
      <c r="K30" s="4"/>
      <c r="L30" s="4">
        <v>32</v>
      </c>
      <c r="M30" s="4">
        <v>38</v>
      </c>
      <c r="N30" s="4"/>
      <c r="O30" s="4"/>
      <c r="P30" s="4"/>
      <c r="Q30" s="4">
        <v>35</v>
      </c>
      <c r="R30" s="4"/>
      <c r="S30" s="4"/>
      <c r="T30" s="4">
        <v>34</v>
      </c>
      <c r="U30" s="4">
        <v>36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>
        <v>27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2:57" ht="15" hidden="1">
      <c r="B31" s="7">
        <v>42607</v>
      </c>
      <c r="C31" s="4">
        <v>31</v>
      </c>
      <c r="D31" s="4">
        <v>27</v>
      </c>
      <c r="E31" s="4"/>
      <c r="F31" s="4"/>
      <c r="G31" s="4"/>
      <c r="H31" s="4"/>
      <c r="I31" s="4"/>
      <c r="J31" s="4"/>
      <c r="K31" s="4"/>
      <c r="L31" s="4"/>
      <c r="M31" s="4">
        <v>36</v>
      </c>
      <c r="N31" s="4"/>
      <c r="O31" s="4"/>
      <c r="P31" s="4"/>
      <c r="Q31" s="4"/>
      <c r="R31" s="4"/>
      <c r="S31" s="4"/>
      <c r="T31" s="4"/>
      <c r="U31" s="4"/>
      <c r="V31" s="4">
        <v>37</v>
      </c>
      <c r="W31" s="4"/>
      <c r="X31" s="4"/>
      <c r="Y31" s="4"/>
      <c r="Z31" s="4"/>
      <c r="AA31" s="4"/>
      <c r="AB31" s="4"/>
      <c r="AC31" s="4"/>
      <c r="AD31" s="4">
        <v>34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>
        <v>26</v>
      </c>
      <c r="AY31" s="4"/>
      <c r="AZ31" s="4"/>
      <c r="BA31" s="4"/>
      <c r="BB31" s="4"/>
      <c r="BC31" s="4"/>
      <c r="BD31" s="4"/>
      <c r="BE31" s="4"/>
    </row>
    <row r="32" spans="2:57" ht="15">
      <c r="B32" s="7">
        <v>42614</v>
      </c>
      <c r="C32" s="4">
        <v>38</v>
      </c>
      <c r="D32" s="4">
        <v>26</v>
      </c>
      <c r="E32" s="4"/>
      <c r="F32" s="4"/>
      <c r="G32" s="4">
        <v>37</v>
      </c>
      <c r="H32" s="4"/>
      <c r="I32" s="4"/>
      <c r="J32" s="4"/>
      <c r="K32" s="4"/>
      <c r="L32" s="4"/>
      <c r="M32" s="4">
        <v>30</v>
      </c>
      <c r="N32" s="4"/>
      <c r="O32" s="4"/>
      <c r="P32" s="4">
        <v>39</v>
      </c>
      <c r="Q32" s="4"/>
      <c r="R32" s="4">
        <v>31</v>
      </c>
      <c r="S32" s="4"/>
      <c r="T32" s="4"/>
      <c r="U32" s="4"/>
      <c r="V32" s="4"/>
      <c r="W32" s="4">
        <v>23</v>
      </c>
      <c r="X32" s="4"/>
      <c r="Y32" s="4"/>
      <c r="Z32" s="4"/>
      <c r="AA32" s="4">
        <v>35</v>
      </c>
      <c r="AB32" s="4"/>
      <c r="AC32" s="4">
        <v>30</v>
      </c>
      <c r="AD32" s="4"/>
      <c r="AE32" s="4"/>
      <c r="AF32" s="4"/>
      <c r="AG32" s="4">
        <v>29</v>
      </c>
      <c r="AH32" s="4"/>
      <c r="AI32" s="4"/>
      <c r="AJ32" s="4"/>
      <c r="AK32" s="4"/>
      <c r="AL32" s="4">
        <v>33</v>
      </c>
      <c r="AM32" s="4">
        <v>33</v>
      </c>
      <c r="AN32" s="4"/>
      <c r="AO32" s="4"/>
      <c r="AP32" s="4"/>
      <c r="AQ32" s="4"/>
      <c r="AR32" s="4">
        <v>38</v>
      </c>
      <c r="AS32" s="4">
        <v>33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2:57" ht="15">
      <c r="B33" s="7">
        <v>42621</v>
      </c>
      <c r="C33" s="4">
        <v>32</v>
      </c>
      <c r="D33" s="4"/>
      <c r="E33" s="4"/>
      <c r="F33" s="4"/>
      <c r="G33" s="4"/>
      <c r="H33" s="4"/>
      <c r="I33" s="4"/>
      <c r="J33" s="4"/>
      <c r="K33" s="4"/>
      <c r="L33" s="4">
        <v>40</v>
      </c>
      <c r="M33" s="4">
        <v>31</v>
      </c>
      <c r="N33" s="4"/>
      <c r="O33" s="4"/>
      <c r="P33" s="4">
        <v>33</v>
      </c>
      <c r="Q33" s="4">
        <v>34</v>
      </c>
      <c r="R33" s="4"/>
      <c r="S33" s="4">
        <v>36</v>
      </c>
      <c r="T33" s="4">
        <v>41</v>
      </c>
      <c r="U33" s="4"/>
      <c r="V33" s="4"/>
      <c r="W33" s="4"/>
      <c r="X33" s="4"/>
      <c r="Y33" s="4"/>
      <c r="Z33" s="4"/>
      <c r="AA33" s="4">
        <v>34</v>
      </c>
      <c r="AB33" s="4"/>
      <c r="AC33" s="4"/>
      <c r="AD33" s="4"/>
      <c r="AE33" s="4"/>
      <c r="AF33" s="4"/>
      <c r="AG33" s="4">
        <v>29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>
        <v>33</v>
      </c>
      <c r="AS33" s="4">
        <v>37</v>
      </c>
      <c r="AT33" s="4"/>
      <c r="AU33" s="4"/>
      <c r="AV33" s="4"/>
      <c r="AW33" s="4"/>
      <c r="AX33" s="4"/>
      <c r="AY33" s="4">
        <v>40</v>
      </c>
      <c r="AZ33" s="4"/>
      <c r="BA33" s="4"/>
      <c r="BB33" s="4"/>
      <c r="BC33" s="4"/>
      <c r="BD33" s="4"/>
      <c r="BE33" s="4"/>
    </row>
    <row r="34" spans="2:57" ht="15">
      <c r="B34" s="7">
        <v>42628</v>
      </c>
      <c r="C34" s="4">
        <v>25</v>
      </c>
      <c r="D34" s="4"/>
      <c r="E34" s="4"/>
      <c r="F34" s="4"/>
      <c r="G34" s="4">
        <v>35</v>
      </c>
      <c r="H34" s="4"/>
      <c r="I34" s="4"/>
      <c r="J34" s="4"/>
      <c r="K34" s="4">
        <v>31</v>
      </c>
      <c r="L34" s="4"/>
      <c r="M34" s="4">
        <v>30</v>
      </c>
      <c r="N34" s="4">
        <v>23</v>
      </c>
      <c r="O34" s="4"/>
      <c r="P34" s="4"/>
      <c r="Q34" s="4"/>
      <c r="R34" s="4"/>
      <c r="S34" s="4"/>
      <c r="T34" s="4"/>
      <c r="U34" s="4"/>
      <c r="V34" s="4"/>
      <c r="W34" s="4">
        <v>42</v>
      </c>
      <c r="X34" s="4">
        <v>34</v>
      </c>
      <c r="Y34" s="4"/>
      <c r="Z34" s="4"/>
      <c r="AA34" s="4"/>
      <c r="AB34" s="4"/>
      <c r="AC34" s="4">
        <v>30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2:57" ht="15">
      <c r="B35" s="7">
        <v>42635</v>
      </c>
      <c r="C35" s="4">
        <v>27</v>
      </c>
      <c r="D35" s="4">
        <v>26</v>
      </c>
      <c r="E35" s="4">
        <v>35</v>
      </c>
      <c r="F35" s="4"/>
      <c r="G35" s="4">
        <v>35</v>
      </c>
      <c r="H35" s="4"/>
      <c r="I35" s="4"/>
      <c r="J35" s="4"/>
      <c r="K35" s="4">
        <v>32</v>
      </c>
      <c r="L35" s="4"/>
      <c r="M35" s="4"/>
      <c r="N35" s="4"/>
      <c r="O35" s="4"/>
      <c r="P35" s="4"/>
      <c r="Q35" s="4"/>
      <c r="R35" s="4">
        <v>27</v>
      </c>
      <c r="S35" s="4"/>
      <c r="T35" s="4"/>
      <c r="U35" s="4"/>
      <c r="V35" s="4"/>
      <c r="W35" s="4">
        <v>20</v>
      </c>
      <c r="X35" s="4">
        <v>36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2:57" ht="15">
      <c r="B36" s="242">
        <v>42649</v>
      </c>
      <c r="C36" s="4">
        <v>43</v>
      </c>
      <c r="D36" s="4">
        <v>30</v>
      </c>
      <c r="E36" s="4">
        <v>38</v>
      </c>
      <c r="F36" s="4">
        <v>34</v>
      </c>
      <c r="G36" s="4"/>
      <c r="H36" s="4">
        <v>30</v>
      </c>
      <c r="I36" s="4"/>
      <c r="J36" s="4"/>
      <c r="K36" s="4">
        <v>32</v>
      </c>
      <c r="L36" s="4"/>
      <c r="M36" s="4">
        <v>27</v>
      </c>
      <c r="N36" s="4"/>
      <c r="O36" s="4"/>
      <c r="P36" s="4">
        <v>28</v>
      </c>
      <c r="Q36" s="4"/>
      <c r="R36" s="4"/>
      <c r="S36" s="4"/>
      <c r="T36" s="4"/>
      <c r="U36" s="4"/>
      <c r="V36" s="4"/>
      <c r="W36" s="4">
        <v>34</v>
      </c>
      <c r="X36" s="4">
        <v>33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>
        <v>36</v>
      </c>
      <c r="BA36" s="4"/>
      <c r="BB36" s="4"/>
      <c r="BC36" s="4"/>
      <c r="BD36" s="4"/>
      <c r="BE36" s="4"/>
    </row>
    <row r="37" spans="2:57" ht="15">
      <c r="B37" s="242">
        <v>42656</v>
      </c>
      <c r="C37" s="4">
        <v>22</v>
      </c>
      <c r="D37" s="4">
        <v>33</v>
      </c>
      <c r="E37" s="4">
        <v>31</v>
      </c>
      <c r="F37" s="4"/>
      <c r="G37" s="4">
        <v>24</v>
      </c>
      <c r="H37" s="4"/>
      <c r="I37" s="4"/>
      <c r="J37" s="4"/>
      <c r="K37" s="4"/>
      <c r="L37" s="4"/>
      <c r="M37" s="4">
        <v>34</v>
      </c>
      <c r="N37" s="4"/>
      <c r="O37" s="4"/>
      <c r="P37" s="4"/>
      <c r="Q37" s="4"/>
      <c r="R37" s="4"/>
      <c r="S37" s="4"/>
      <c r="T37" s="4"/>
      <c r="U37" s="4"/>
      <c r="V37" s="4"/>
      <c r="W37" s="4">
        <v>35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2:57" ht="15">
      <c r="B38" s="242">
        <v>42663</v>
      </c>
      <c r="C38" s="4">
        <v>37</v>
      </c>
      <c r="D38" s="4"/>
      <c r="E38" s="4"/>
      <c r="F38" s="4"/>
      <c r="G38" s="4">
        <v>33</v>
      </c>
      <c r="H38" s="4">
        <v>28</v>
      </c>
      <c r="I38" s="4"/>
      <c r="J38" s="4"/>
      <c r="K38" s="4"/>
      <c r="L38" s="4"/>
      <c r="M38" s="4"/>
      <c r="N38" s="4"/>
      <c r="O38" s="4"/>
      <c r="P38" s="4">
        <v>35</v>
      </c>
      <c r="Q38" s="4"/>
      <c r="R38" s="4"/>
      <c r="S38" s="4"/>
      <c r="T38" s="4"/>
      <c r="U38" s="4"/>
      <c r="V38" s="4"/>
      <c r="W38" s="4">
        <v>30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>
        <v>29</v>
      </c>
      <c r="AY38" s="4"/>
      <c r="AZ38" s="4"/>
      <c r="BA38" s="4">
        <v>37</v>
      </c>
      <c r="BB38" s="4"/>
      <c r="BC38" s="4"/>
      <c r="BD38" s="4"/>
      <c r="BE38" s="4"/>
    </row>
    <row r="39" spans="2:57" ht="15">
      <c r="B39" s="242">
        <v>42677</v>
      </c>
      <c r="C39" s="4">
        <v>34</v>
      </c>
      <c r="D39" s="4">
        <v>20</v>
      </c>
      <c r="E39" s="4">
        <v>31</v>
      </c>
      <c r="F39" s="4">
        <v>34</v>
      </c>
      <c r="G39" s="4">
        <v>27</v>
      </c>
      <c r="H39" s="4">
        <v>31</v>
      </c>
      <c r="I39" s="4">
        <v>45</v>
      </c>
      <c r="J39" s="4">
        <v>34</v>
      </c>
      <c r="K39" s="4">
        <v>37</v>
      </c>
      <c r="L39" s="4">
        <v>26</v>
      </c>
      <c r="M39" s="4">
        <v>24</v>
      </c>
      <c r="N39" s="4">
        <v>27</v>
      </c>
      <c r="O39" s="4">
        <v>38</v>
      </c>
      <c r="P39" s="4">
        <v>31</v>
      </c>
      <c r="Q39" s="4"/>
      <c r="R39" s="4">
        <v>19</v>
      </c>
      <c r="S39" s="4">
        <v>31</v>
      </c>
      <c r="T39" s="4"/>
      <c r="U39" s="4">
        <v>26</v>
      </c>
      <c r="V39" s="4"/>
      <c r="W39" s="4">
        <v>33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>
        <v>28</v>
      </c>
      <c r="AM39" s="4">
        <v>33</v>
      </c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2:57" ht="15">
      <c r="B40" s="242">
        <v>42684</v>
      </c>
      <c r="C40" s="4"/>
      <c r="D40" s="4">
        <v>34</v>
      </c>
      <c r="E40" s="4">
        <v>24</v>
      </c>
      <c r="F40" s="4">
        <v>34</v>
      </c>
      <c r="G40" s="4">
        <v>24</v>
      </c>
      <c r="H40" s="4"/>
      <c r="I40" s="4"/>
      <c r="J40" s="4"/>
      <c r="K40" s="4">
        <v>30</v>
      </c>
      <c r="L40" s="4"/>
      <c r="M40" s="4">
        <v>25</v>
      </c>
      <c r="N40" s="4"/>
      <c r="O40" s="4"/>
      <c r="P40" s="4">
        <v>33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v>40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2:57" ht="15">
      <c r="B41" s="242">
        <v>42691</v>
      </c>
      <c r="C41" s="4">
        <v>28</v>
      </c>
      <c r="D41" s="4">
        <v>23</v>
      </c>
      <c r="E41" s="4">
        <v>29</v>
      </c>
      <c r="F41" s="4">
        <v>32</v>
      </c>
      <c r="G41" s="4"/>
      <c r="H41" s="4">
        <v>32</v>
      </c>
      <c r="I41" s="4"/>
      <c r="J41" s="4"/>
      <c r="K41" s="4">
        <v>31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2:57" ht="15">
      <c r="B42" s="242">
        <v>42698</v>
      </c>
      <c r="C42" s="4">
        <v>23</v>
      </c>
      <c r="D42" s="4">
        <v>26</v>
      </c>
      <c r="E42" s="4">
        <v>29</v>
      </c>
      <c r="F42" s="4">
        <v>22</v>
      </c>
      <c r="G42" s="4">
        <v>29</v>
      </c>
      <c r="H42" s="4">
        <v>22</v>
      </c>
      <c r="I42" s="4"/>
      <c r="J42" s="4"/>
      <c r="K42" s="4"/>
      <c r="L42" s="4"/>
      <c r="M42" s="4">
        <v>31</v>
      </c>
      <c r="N42" s="4"/>
      <c r="O42" s="4"/>
      <c r="P42" s="4"/>
      <c r="Q42" s="4"/>
      <c r="R42" s="4"/>
      <c r="S42" s="4">
        <v>35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>
        <v>21</v>
      </c>
      <c r="BC42" s="4"/>
      <c r="BD42" s="4"/>
      <c r="BE42" s="4"/>
    </row>
    <row r="43" spans="2:57" ht="15">
      <c r="B43" s="7">
        <v>42705</v>
      </c>
      <c r="C43" s="4">
        <v>19</v>
      </c>
      <c r="D43" s="4">
        <v>32</v>
      </c>
      <c r="E43" s="4">
        <v>28</v>
      </c>
      <c r="F43" s="4">
        <v>30</v>
      </c>
      <c r="G43" s="4">
        <v>40</v>
      </c>
      <c r="H43" s="4"/>
      <c r="I43" s="4"/>
      <c r="J43" s="4">
        <v>35</v>
      </c>
      <c r="K43" s="4">
        <v>20</v>
      </c>
      <c r="L43" s="4"/>
      <c r="M43" s="4">
        <v>31</v>
      </c>
      <c r="N43" s="4"/>
      <c r="O43" s="4"/>
      <c r="P43" s="4">
        <v>20</v>
      </c>
      <c r="Q43" s="4"/>
      <c r="R43" s="4"/>
      <c r="S43" s="4">
        <v>28</v>
      </c>
      <c r="T43" s="4"/>
      <c r="U43" s="4"/>
      <c r="V43" s="4"/>
      <c r="W43" s="4"/>
      <c r="X43" s="4"/>
      <c r="Y43" s="4"/>
      <c r="Z43" s="4"/>
      <c r="AA43" s="4">
        <v>23</v>
      </c>
      <c r="AB43" s="4"/>
      <c r="AC43" s="4"/>
      <c r="AD43" s="4"/>
      <c r="AE43" s="4">
        <v>37</v>
      </c>
      <c r="AF43" s="4"/>
      <c r="AG43" s="4"/>
      <c r="AH43" s="4"/>
      <c r="AI43" s="4"/>
      <c r="AJ43" s="4"/>
      <c r="AK43" s="4"/>
      <c r="AL43" s="4">
        <v>23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2:57" ht="15">
      <c r="B44" s="7">
        <v>42712</v>
      </c>
      <c r="C44" s="4">
        <v>26</v>
      </c>
      <c r="D44" s="4">
        <v>27</v>
      </c>
      <c r="E44" s="4">
        <v>32</v>
      </c>
      <c r="F44" s="4">
        <v>32</v>
      </c>
      <c r="G44" s="4"/>
      <c r="H44" s="4">
        <v>24</v>
      </c>
      <c r="I44" s="4"/>
      <c r="J44" s="4"/>
      <c r="K44" s="4">
        <v>30</v>
      </c>
      <c r="L44" s="4">
        <v>33</v>
      </c>
      <c r="M44" s="4">
        <v>25</v>
      </c>
      <c r="N44" s="4"/>
      <c r="O44" s="4"/>
      <c r="P44" s="4">
        <v>34</v>
      </c>
      <c r="Q44" s="4"/>
      <c r="R44" s="4"/>
      <c r="S44" s="4"/>
      <c r="T44" s="4"/>
      <c r="U44" s="4"/>
      <c r="V44" s="4">
        <v>35</v>
      </c>
      <c r="W44" s="4"/>
      <c r="X44" s="4"/>
      <c r="Y44" s="4"/>
      <c r="Z44" s="4"/>
      <c r="AA44" s="4"/>
      <c r="AB44" s="4"/>
      <c r="AC44" s="4">
        <v>27</v>
      </c>
      <c r="AD44" s="4"/>
      <c r="AE44" s="4"/>
      <c r="AF44" s="4"/>
      <c r="AG44" s="4"/>
      <c r="AH44" s="4"/>
      <c r="AI44" s="4"/>
      <c r="AJ44" s="4"/>
      <c r="AK44" s="4"/>
      <c r="AL44" s="4"/>
      <c r="AM44" s="4">
        <v>33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>
        <v>31</v>
      </c>
      <c r="BB44" s="4">
        <v>31</v>
      </c>
      <c r="BC44" s="4"/>
      <c r="BD44" s="4"/>
      <c r="BE44" s="4"/>
    </row>
    <row r="45" spans="2:57" ht="15">
      <c r="B45" s="7">
        <v>42719</v>
      </c>
      <c r="C45" s="4">
        <v>32</v>
      </c>
      <c r="D45" s="4"/>
      <c r="E45" s="4"/>
      <c r="F45" s="4">
        <v>29</v>
      </c>
      <c r="G45" s="4">
        <v>36</v>
      </c>
      <c r="H45" s="4">
        <v>26</v>
      </c>
      <c r="I45" s="4"/>
      <c r="J45" s="4"/>
      <c r="K45" s="4">
        <v>27</v>
      </c>
      <c r="L45" s="4"/>
      <c r="M45" s="4"/>
      <c r="N45" s="4"/>
      <c r="O45" s="4"/>
      <c r="P45" s="4">
        <v>32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v>34</v>
      </c>
      <c r="AF45" s="4"/>
      <c r="AG45" s="4"/>
      <c r="AH45" s="4"/>
      <c r="AI45" s="4"/>
      <c r="AJ45" s="4"/>
      <c r="AK45" s="4"/>
      <c r="AL45" s="4">
        <v>25</v>
      </c>
      <c r="AM45" s="4">
        <v>29</v>
      </c>
      <c r="AN45" s="4"/>
      <c r="AO45" s="4"/>
      <c r="AP45" s="4"/>
      <c r="AQ45" s="4"/>
      <c r="AR45" s="4">
        <v>36</v>
      </c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2:57" ht="15">
      <c r="B46" s="2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"/>
      <c r="BA46" s="4"/>
      <c r="BB46" s="4"/>
      <c r="BC46" s="4"/>
      <c r="BD46" s="4"/>
      <c r="BE46" s="4"/>
    </row>
    <row r="47" spans="2:57" ht="15">
      <c r="B47" s="7">
        <v>42733</v>
      </c>
      <c r="C47" s="4">
        <v>18</v>
      </c>
      <c r="D47" s="4"/>
      <c r="E47" s="4"/>
      <c r="F47" s="4">
        <v>17</v>
      </c>
      <c r="G47" s="4"/>
      <c r="H47" s="4">
        <v>25</v>
      </c>
      <c r="I47" s="4"/>
      <c r="J47" s="4"/>
      <c r="K47" s="4">
        <v>30</v>
      </c>
      <c r="L47" s="4"/>
      <c r="M47" s="4"/>
      <c r="N47" s="4"/>
      <c r="O47" s="4"/>
      <c r="P47" s="4">
        <v>28</v>
      </c>
      <c r="Q47" s="4"/>
      <c r="R47" s="4"/>
      <c r="S47" s="4">
        <v>31</v>
      </c>
      <c r="T47" s="4"/>
      <c r="U47" s="4"/>
      <c r="V47" s="4"/>
      <c r="W47" s="4"/>
      <c r="X47" s="4"/>
      <c r="Y47" s="4"/>
      <c r="Z47" s="4"/>
      <c r="AA47" s="4"/>
      <c r="AB47" s="4"/>
      <c r="AC47" s="4">
        <v>28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>
        <v>18</v>
      </c>
      <c r="AV47" s="4"/>
      <c r="AW47" s="4"/>
      <c r="AX47" s="4"/>
      <c r="AY47" s="4"/>
      <c r="AZ47" s="4"/>
      <c r="BA47" s="4"/>
      <c r="BB47" s="4">
        <v>28</v>
      </c>
      <c r="BC47" s="4">
        <v>34</v>
      </c>
      <c r="BD47" s="4"/>
      <c r="BE47" s="4"/>
    </row>
    <row r="48" spans="2:57" ht="15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2:57" ht="15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2:57" ht="15">
      <c r="B50" s="7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2:57" ht="15">
      <c r="B51" s="2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2:57" ht="15">
      <c r="B52" s="2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ht="15">
      <c r="B53" s="2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ht="15">
      <c r="B54" s="2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5">
      <c r="B55" s="28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5">
      <c r="B56" s="28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"/>
      <c r="BC56" s="1"/>
      <c r="BD56" s="1"/>
      <c r="BE56" s="1"/>
    </row>
    <row r="57" spans="2:57" ht="15">
      <c r="B57" s="6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63"/>
  <sheetViews>
    <sheetView zoomScalePageLayoutView="0" workbookViewId="0" topLeftCell="A31">
      <selection activeCell="E2" sqref="E2:AU56"/>
    </sheetView>
  </sheetViews>
  <sheetFormatPr defaultColWidth="11.421875" defaultRowHeight="15"/>
  <cols>
    <col min="2" max="2" width="9.140625" style="0" customWidth="1"/>
    <col min="5" max="5" width="7.421875" style="0" customWidth="1"/>
    <col min="6" max="7" width="8.00390625" style="0" customWidth="1"/>
    <col min="8" max="8" width="8.421875" style="0" customWidth="1"/>
    <col min="9" max="12" width="6.8515625" style="0" hidden="1" customWidth="1"/>
    <col min="13" max="14" width="7.7109375" style="0" hidden="1" customWidth="1"/>
    <col min="15" max="21" width="6.7109375" style="0" hidden="1" customWidth="1"/>
    <col min="22" max="30" width="7.7109375" style="0" hidden="1" customWidth="1"/>
    <col min="31" max="36" width="6.57421875" style="0" hidden="1" customWidth="1"/>
    <col min="37" max="37" width="7.421875" style="0" hidden="1" customWidth="1"/>
    <col min="38" max="38" width="7.140625" style="0" hidden="1" customWidth="1"/>
    <col min="39" max="39" width="7.8515625" style="0" hidden="1" customWidth="1"/>
    <col min="40" max="40" width="7.7109375" style="0" hidden="1" customWidth="1"/>
    <col min="41" max="44" width="7.7109375" style="118" customWidth="1"/>
    <col min="45" max="48" width="7.7109375" style="0" customWidth="1"/>
    <col min="49" max="55" width="8.7109375" style="0" customWidth="1"/>
  </cols>
  <sheetData>
    <row r="2" spans="42:51" ht="15.75" thickBot="1">
      <c r="AP2" s="116" t="s">
        <v>104</v>
      </c>
      <c r="AY2" s="116"/>
    </row>
    <row r="3" spans="1:55" ht="48" customHeight="1" thickBot="1">
      <c r="A3">
        <f>SUM(A4:A58)</f>
        <v>53</v>
      </c>
      <c r="B3" s="3" t="str">
        <f>cartescoreCAM!I176</f>
        <v>nom</v>
      </c>
      <c r="C3" s="101" t="str">
        <f>cartescoreCAM!N176</f>
        <v>nouvel index GDJ/GDL 29/12/2016</v>
      </c>
      <c r="E3" s="96" t="s">
        <v>3</v>
      </c>
      <c r="F3" s="102" t="s">
        <v>78</v>
      </c>
      <c r="G3" s="120" t="s">
        <v>92</v>
      </c>
      <c r="H3" s="124" t="s">
        <v>93</v>
      </c>
      <c r="I3" s="164">
        <v>42397</v>
      </c>
      <c r="J3" s="164">
        <v>42404</v>
      </c>
      <c r="K3" s="164">
        <v>42418</v>
      </c>
      <c r="L3" s="164">
        <v>42425</v>
      </c>
      <c r="M3" s="164">
        <v>42446</v>
      </c>
      <c r="N3" s="164">
        <v>42453</v>
      </c>
      <c r="O3" s="164">
        <v>42474</v>
      </c>
      <c r="P3" s="164">
        <v>42481</v>
      </c>
      <c r="Q3" s="164">
        <v>42488</v>
      </c>
      <c r="R3" s="164">
        <v>42494</v>
      </c>
      <c r="S3" s="164">
        <v>42509</v>
      </c>
      <c r="T3" s="164">
        <v>42516</v>
      </c>
      <c r="U3" s="164">
        <v>42523</v>
      </c>
      <c r="V3" s="164">
        <v>42530</v>
      </c>
      <c r="W3" s="164">
        <v>42544</v>
      </c>
      <c r="X3" s="164">
        <v>42551</v>
      </c>
      <c r="Y3" s="164">
        <v>42558</v>
      </c>
      <c r="Z3" s="164">
        <v>42564</v>
      </c>
      <c r="AA3" s="164">
        <v>42572</v>
      </c>
      <c r="AB3" s="165">
        <v>42579</v>
      </c>
      <c r="AC3" s="165">
        <v>42586</v>
      </c>
      <c r="AD3" s="165">
        <v>42600</v>
      </c>
      <c r="AE3" s="165">
        <v>42607</v>
      </c>
      <c r="AF3" s="165">
        <v>42614</v>
      </c>
      <c r="AG3" s="165">
        <v>42621</v>
      </c>
      <c r="AH3" s="165">
        <v>42628</v>
      </c>
      <c r="AI3" s="165">
        <v>42635</v>
      </c>
      <c r="AJ3" s="165">
        <v>42649</v>
      </c>
      <c r="AK3" s="165">
        <v>42656</v>
      </c>
      <c r="AL3" s="165">
        <v>42663</v>
      </c>
      <c r="AM3" s="165">
        <v>42677</v>
      </c>
      <c r="AN3" s="165">
        <v>42684</v>
      </c>
      <c r="AO3" s="165">
        <v>42691</v>
      </c>
      <c r="AP3" s="248">
        <v>42698</v>
      </c>
      <c r="AQ3" s="164">
        <v>42705</v>
      </c>
      <c r="AR3" s="164">
        <v>42712</v>
      </c>
      <c r="AS3" s="166">
        <v>42719</v>
      </c>
      <c r="AT3" s="166">
        <v>42726</v>
      </c>
      <c r="AU3" s="166">
        <v>43098</v>
      </c>
      <c r="AV3" s="166"/>
      <c r="AW3" s="166"/>
      <c r="AX3" s="166"/>
      <c r="AY3" s="167"/>
      <c r="AZ3" s="166"/>
      <c r="BA3" s="166"/>
      <c r="BB3" s="166"/>
      <c r="BC3" s="166"/>
    </row>
    <row r="4" spans="1:55" ht="15.75" thickBot="1">
      <c r="A4">
        <v>1</v>
      </c>
      <c r="B4" t="str">
        <f>cartescoreCAM!I177</f>
        <v>ASer</v>
      </c>
      <c r="C4" s="100">
        <f>cartescoreCAM!N177</f>
        <v>20.800000000000015</v>
      </c>
      <c r="E4" s="97" t="s">
        <v>91</v>
      </c>
      <c r="F4" s="113">
        <f>'parties jouées'!C$6</f>
        <v>26</v>
      </c>
      <c r="G4" s="122">
        <f>'parties jouées'!C6</f>
        <v>26</v>
      </c>
      <c r="H4" s="126">
        <v>22.6</v>
      </c>
      <c r="I4" s="189">
        <v>22.700000000000003</v>
      </c>
      <c r="J4" s="193">
        <v>22.800000000000004</v>
      </c>
      <c r="K4" s="193">
        <v>22.900000000000006</v>
      </c>
      <c r="L4" s="193">
        <v>23.000000000000007</v>
      </c>
      <c r="M4" s="193">
        <v>23.10000000000001</v>
      </c>
      <c r="N4" s="193">
        <v>23.20000000000001</v>
      </c>
      <c r="O4" s="193">
        <v>23.30000000000001</v>
      </c>
      <c r="P4" s="208">
        <v>22.900000000000013</v>
      </c>
      <c r="Q4" s="211">
        <v>22.900000000000013</v>
      </c>
      <c r="R4" s="211">
        <v>22.900000000000013</v>
      </c>
      <c r="S4" s="193">
        <v>23.000000000000014</v>
      </c>
      <c r="T4" s="193">
        <v>23.100000000000016</v>
      </c>
      <c r="U4" s="213">
        <v>23.200000000000017</v>
      </c>
      <c r="V4" s="193">
        <v>23.30000000000002</v>
      </c>
      <c r="W4" s="193">
        <v>23.40000000000002</v>
      </c>
      <c r="X4" s="168">
        <v>23.40000000000002</v>
      </c>
      <c r="Y4" s="213">
        <v>23.50000000000002</v>
      </c>
      <c r="Z4" s="168">
        <v>23.50000000000002</v>
      </c>
      <c r="AA4" s="219">
        <v>23.600000000000023</v>
      </c>
      <c r="AB4" s="219">
        <v>23.700000000000024</v>
      </c>
      <c r="AC4" s="219">
        <v>23.800000000000026</v>
      </c>
      <c r="AD4" s="219">
        <v>23.900000000000002</v>
      </c>
      <c r="AE4" s="219">
        <v>24.000000000000004</v>
      </c>
      <c r="AF4" s="229">
        <v>23.200000000000003</v>
      </c>
      <c r="AG4" s="231">
        <v>23.200000000000003</v>
      </c>
      <c r="AH4" s="234">
        <v>23.300000000000004</v>
      </c>
      <c r="AI4" s="239">
        <v>23.400000000000006</v>
      </c>
      <c r="AJ4" s="241">
        <v>20.600000000000005</v>
      </c>
      <c r="AK4" s="219">
        <v>20.700000000000006</v>
      </c>
      <c r="AL4" s="229">
        <v>20.300000000000008</v>
      </c>
      <c r="AM4" s="231">
        <v>20.300000000000008</v>
      </c>
      <c r="AN4" s="245">
        <v>20.3</v>
      </c>
      <c r="AO4" s="219">
        <v>20.40000000000001</v>
      </c>
      <c r="AP4" s="249">
        <v>20.50000000000001</v>
      </c>
      <c r="AQ4" s="219">
        <v>20.600000000000012</v>
      </c>
      <c r="AR4" s="254">
        <v>20.6</v>
      </c>
      <c r="AS4" s="254">
        <v>20.600000000000012</v>
      </c>
      <c r="AT4" s="219">
        <v>20.700000000000014</v>
      </c>
      <c r="AU4" s="219">
        <v>20.800000000000015</v>
      </c>
      <c r="AV4" s="160"/>
      <c r="AW4" s="160"/>
      <c r="AX4" s="162"/>
      <c r="AY4" s="160"/>
      <c r="AZ4" s="160"/>
      <c r="BA4" s="160"/>
      <c r="BB4" s="160"/>
      <c r="BC4" s="160"/>
    </row>
    <row r="5" spans="1:55" ht="15.75" thickBot="1">
      <c r="A5">
        <v>1</v>
      </c>
      <c r="B5" t="str">
        <f>cartescoreCAM!I178</f>
        <v>STry</v>
      </c>
      <c r="C5" s="100">
        <f>cartescoreCAM!N178</f>
        <v>18.100000000000012</v>
      </c>
      <c r="E5" s="97" t="s">
        <v>38</v>
      </c>
      <c r="F5" s="113">
        <f>'parties jouées'!D$6</f>
        <v>21.6</v>
      </c>
      <c r="G5" s="122">
        <f>'parties jouées'!D6</f>
        <v>21.6</v>
      </c>
      <c r="H5" s="126">
        <v>19.2</v>
      </c>
      <c r="I5" s="188">
        <v>19.3</v>
      </c>
      <c r="J5" s="194">
        <v>17.3</v>
      </c>
      <c r="K5" s="195">
        <v>17.400000000000002</v>
      </c>
      <c r="L5" s="195">
        <v>17.500000000000004</v>
      </c>
      <c r="M5" s="195">
        <v>17.600000000000005</v>
      </c>
      <c r="N5" s="146">
        <v>17.600000000000005</v>
      </c>
      <c r="O5" s="146">
        <v>17.600000000000005</v>
      </c>
      <c r="P5" s="195">
        <v>17.700000000000006</v>
      </c>
      <c r="Q5" s="146">
        <v>17.700000000000006</v>
      </c>
      <c r="R5" s="146">
        <v>17.700000000000006</v>
      </c>
      <c r="S5" s="146">
        <v>17.700000000000006</v>
      </c>
      <c r="T5" s="195">
        <v>17.800000000000008</v>
      </c>
      <c r="U5" s="195">
        <v>17.90000000000001</v>
      </c>
      <c r="V5" s="194">
        <v>16.70000000000001</v>
      </c>
      <c r="W5" s="195">
        <v>16.80000000000001</v>
      </c>
      <c r="X5" s="195">
        <v>16.900000000000013</v>
      </c>
      <c r="Y5" s="195">
        <v>17.000000000000014</v>
      </c>
      <c r="Z5" s="195">
        <v>17.100000000000016</v>
      </c>
      <c r="AA5" s="140">
        <v>17.100000000000016</v>
      </c>
      <c r="AB5" s="149">
        <v>17.100000000000016</v>
      </c>
      <c r="AC5" s="150">
        <v>17.200000000000017</v>
      </c>
      <c r="AD5" s="220">
        <v>17.2</v>
      </c>
      <c r="AE5" s="150">
        <v>17.3</v>
      </c>
      <c r="AF5" s="150">
        <v>17.400000000000002</v>
      </c>
      <c r="AG5" s="140">
        <v>17.400000000000002</v>
      </c>
      <c r="AH5" s="170">
        <v>17.400000000000002</v>
      </c>
      <c r="AI5" s="150">
        <v>17.500000000000004</v>
      </c>
      <c r="AJ5" s="150">
        <v>17.600000000000005</v>
      </c>
      <c r="AK5" s="220">
        <v>17.600000000000005</v>
      </c>
      <c r="AL5" s="140">
        <v>17.600000000000005</v>
      </c>
      <c r="AM5" s="150">
        <v>17.700000000000006</v>
      </c>
      <c r="AN5" s="149">
        <v>17.700000000000006</v>
      </c>
      <c r="AO5" s="150">
        <v>17.800000000000008</v>
      </c>
      <c r="AP5" s="250">
        <v>17.90000000000001</v>
      </c>
      <c r="AQ5" s="150">
        <v>18.00000000000001</v>
      </c>
      <c r="AR5" s="150">
        <v>18.100000000000012</v>
      </c>
      <c r="AS5" s="140">
        <v>18.1</v>
      </c>
      <c r="AT5" s="149">
        <v>18.100000000000012</v>
      </c>
      <c r="AU5" s="140">
        <v>18.100000000000012</v>
      </c>
      <c r="AV5" s="140"/>
      <c r="AW5" s="140"/>
      <c r="AX5" s="140"/>
      <c r="AY5" s="140"/>
      <c r="AZ5" s="140"/>
      <c r="BA5" s="140"/>
      <c r="BB5" s="140"/>
      <c r="BC5" s="140"/>
    </row>
    <row r="6" spans="1:55" ht="15.75" thickBot="1">
      <c r="A6">
        <v>1</v>
      </c>
      <c r="B6" t="str">
        <f>cartescoreCAM!I179</f>
        <v>PThi</v>
      </c>
      <c r="C6" s="100">
        <f>cartescoreCAM!N179</f>
        <v>22.300000000000022</v>
      </c>
      <c r="E6" s="97" t="s">
        <v>46</v>
      </c>
      <c r="F6" s="113">
        <f>'parties jouées'!E$6</f>
        <v>26.9</v>
      </c>
      <c r="G6" s="122">
        <f>'parties jouées'!E6</f>
        <v>26.9</v>
      </c>
      <c r="H6" s="126">
        <v>25.3</v>
      </c>
      <c r="I6" s="187">
        <v>24.1</v>
      </c>
      <c r="J6" s="194">
        <v>23.700000000000003</v>
      </c>
      <c r="K6" s="146">
        <v>23.700000000000003</v>
      </c>
      <c r="L6" s="195">
        <v>23.800000000000004</v>
      </c>
      <c r="M6" s="197">
        <v>23.800000000000004</v>
      </c>
      <c r="N6" s="146">
        <v>23.800000000000004</v>
      </c>
      <c r="O6" s="195">
        <v>23.900000000000006</v>
      </c>
      <c r="P6" s="194">
        <v>21.900000000000006</v>
      </c>
      <c r="Q6" s="197">
        <v>21.900000000000006</v>
      </c>
      <c r="R6" s="195">
        <v>22.000000000000007</v>
      </c>
      <c r="S6" s="146">
        <v>22.000000000000007</v>
      </c>
      <c r="T6" s="195">
        <v>22.10000000000001</v>
      </c>
      <c r="U6" s="195">
        <v>22.20000000000001</v>
      </c>
      <c r="V6" s="195">
        <v>22.30000000000001</v>
      </c>
      <c r="W6" s="146">
        <v>22.30000000000001</v>
      </c>
      <c r="X6" s="146">
        <v>22.30000000000001</v>
      </c>
      <c r="Y6" s="212">
        <v>22.30000000000001</v>
      </c>
      <c r="Z6" s="146">
        <v>22.30000000000001</v>
      </c>
      <c r="AA6" s="140">
        <v>22.30000000000001</v>
      </c>
      <c r="AB6" s="150">
        <v>22.400000000000013</v>
      </c>
      <c r="AC6" s="149">
        <v>22.400000000000013</v>
      </c>
      <c r="AD6" s="140">
        <v>22.400000000000013</v>
      </c>
      <c r="AE6" s="140">
        <v>22.400000000000013</v>
      </c>
      <c r="AF6" s="140">
        <v>22.400000000000013</v>
      </c>
      <c r="AG6" s="140">
        <v>22.400000000000013</v>
      </c>
      <c r="AH6" s="170">
        <v>22.400000000000013</v>
      </c>
      <c r="AI6" s="220">
        <v>22.400000000000013</v>
      </c>
      <c r="AJ6" s="240">
        <v>21.600000000000012</v>
      </c>
      <c r="AK6" s="150">
        <v>21.700000000000014</v>
      </c>
      <c r="AL6" s="140">
        <v>21.700000000000014</v>
      </c>
      <c r="AM6" s="150">
        <v>21.800000000000015</v>
      </c>
      <c r="AN6" s="150">
        <v>21.900000000000016</v>
      </c>
      <c r="AO6" s="150">
        <v>22.000000000000018</v>
      </c>
      <c r="AP6" s="250">
        <v>22.10000000000002</v>
      </c>
      <c r="AQ6" s="150">
        <v>22.20000000000002</v>
      </c>
      <c r="AR6" s="220">
        <v>22.20000000000002</v>
      </c>
      <c r="AS6" s="140">
        <v>22.20000000000002</v>
      </c>
      <c r="AT6" s="150">
        <v>22.300000000000022</v>
      </c>
      <c r="AU6" s="140">
        <v>22.300000000000022</v>
      </c>
      <c r="AV6" s="140"/>
      <c r="AW6" s="140"/>
      <c r="AX6" s="140"/>
      <c r="AY6" s="140"/>
      <c r="AZ6" s="140"/>
      <c r="BA6" s="140"/>
      <c r="BB6" s="140"/>
      <c r="BC6" s="140"/>
    </row>
    <row r="7" spans="1:55" ht="15.75" thickBot="1">
      <c r="A7">
        <v>1</v>
      </c>
      <c r="B7" t="str">
        <f>cartescoreCAM!I180</f>
        <v>GDub</v>
      </c>
      <c r="C7" s="100">
        <f>cartescoreCAM!N180</f>
        <v>19.200000000000017</v>
      </c>
      <c r="E7" s="97" t="s">
        <v>84</v>
      </c>
      <c r="F7" s="113">
        <f>'parties jouées'!F$6</f>
        <v>34.5</v>
      </c>
      <c r="G7" s="122">
        <f>'parties jouées'!F$6</f>
        <v>34.5</v>
      </c>
      <c r="H7" s="126">
        <v>19.4</v>
      </c>
      <c r="I7" s="188">
        <v>19.5</v>
      </c>
      <c r="J7" s="194">
        <v>18.3</v>
      </c>
      <c r="K7" s="194">
        <v>18</v>
      </c>
      <c r="L7" s="195">
        <v>18.1</v>
      </c>
      <c r="M7" s="195">
        <v>18.200000000000003</v>
      </c>
      <c r="N7" s="195">
        <v>18.300000000000004</v>
      </c>
      <c r="O7" s="195">
        <v>18.400000000000006</v>
      </c>
      <c r="P7" s="146">
        <v>18.400000000000006</v>
      </c>
      <c r="Q7" s="146">
        <v>18.400000000000006</v>
      </c>
      <c r="R7" s="146">
        <v>18.400000000000006</v>
      </c>
      <c r="S7" s="195">
        <v>18.500000000000007</v>
      </c>
      <c r="T7" s="195">
        <v>18.60000000000001</v>
      </c>
      <c r="U7" s="195">
        <v>18.70000000000001</v>
      </c>
      <c r="V7" s="195">
        <v>18.80000000000001</v>
      </c>
      <c r="W7" s="146">
        <v>18.80000000000001</v>
      </c>
      <c r="X7" s="146">
        <v>18.80000000000001</v>
      </c>
      <c r="Y7" s="212">
        <v>18.80000000000001</v>
      </c>
      <c r="Z7" s="146">
        <v>18.80000000000001</v>
      </c>
      <c r="AA7" s="140">
        <v>18.80000000000001</v>
      </c>
      <c r="AB7" s="140">
        <v>18.80000000000001</v>
      </c>
      <c r="AC7" s="140">
        <v>18.80000000000001</v>
      </c>
      <c r="AD7" s="140">
        <v>18.80000000000001</v>
      </c>
      <c r="AE7" s="140">
        <v>18.80000000000001</v>
      </c>
      <c r="AF7" s="140">
        <v>18.80000000000001</v>
      </c>
      <c r="AG7" s="140">
        <v>18.80000000000001</v>
      </c>
      <c r="AH7" s="170">
        <v>18.80000000000001</v>
      </c>
      <c r="AI7" s="140">
        <v>18.80000000000001</v>
      </c>
      <c r="AJ7" s="220">
        <v>18.80000000000001</v>
      </c>
      <c r="AK7" s="140">
        <v>18.80000000000001</v>
      </c>
      <c r="AL7" s="140">
        <v>18.80000000000001</v>
      </c>
      <c r="AM7" s="149">
        <v>18.80000000000001</v>
      </c>
      <c r="AN7" s="149">
        <v>18.80000000000001</v>
      </c>
      <c r="AO7" s="149">
        <v>18.80000000000001</v>
      </c>
      <c r="AP7" s="250">
        <v>18.900000000000013</v>
      </c>
      <c r="AQ7" s="150">
        <v>19.000000000000014</v>
      </c>
      <c r="AR7" s="220">
        <v>19.000000000000014</v>
      </c>
      <c r="AS7" s="150">
        <v>19.100000000000016</v>
      </c>
      <c r="AT7" s="149">
        <v>19.100000000000016</v>
      </c>
      <c r="AU7" s="150">
        <v>19.200000000000017</v>
      </c>
      <c r="AV7" s="140"/>
      <c r="AW7" s="140"/>
      <c r="AX7" s="140"/>
      <c r="AY7" s="140"/>
      <c r="AZ7" s="140"/>
      <c r="BA7" s="140"/>
      <c r="BB7" s="140"/>
      <c r="BC7" s="140"/>
    </row>
    <row r="8" spans="1:55" ht="15.75" thickBot="1">
      <c r="A8">
        <v>1</v>
      </c>
      <c r="B8" t="str">
        <f>cartescoreCAM!I181</f>
        <v>ARaf</v>
      </c>
      <c r="C8" s="100">
        <f>cartescoreCAM!N181</f>
        <v>17.000000000000018</v>
      </c>
      <c r="E8" s="97" t="s">
        <v>103</v>
      </c>
      <c r="F8" s="113">
        <f>'parties jouées'!G$6</f>
        <v>19.9</v>
      </c>
      <c r="G8" s="122">
        <f>'parties jouées'!G$6</f>
        <v>19.9</v>
      </c>
      <c r="H8" s="126">
        <v>17.8</v>
      </c>
      <c r="I8" s="188">
        <v>17.900000000000002</v>
      </c>
      <c r="J8" s="195">
        <v>18.000000000000004</v>
      </c>
      <c r="K8" s="195">
        <v>18.100000000000005</v>
      </c>
      <c r="L8" s="195">
        <v>18.200000000000006</v>
      </c>
      <c r="M8" s="197">
        <v>18.200000000000006</v>
      </c>
      <c r="N8" s="146">
        <v>18.200000000000006</v>
      </c>
      <c r="O8" s="195">
        <v>18.300000000000008</v>
      </c>
      <c r="P8" s="197">
        <v>18.300000000000008</v>
      </c>
      <c r="Q8" s="197">
        <v>18.300000000000008</v>
      </c>
      <c r="R8" s="195">
        <v>18.40000000000001</v>
      </c>
      <c r="S8" s="196">
        <v>18.40000000000001</v>
      </c>
      <c r="T8" s="195">
        <v>18.50000000000001</v>
      </c>
      <c r="U8" s="195">
        <v>18.600000000000012</v>
      </c>
      <c r="V8" s="146">
        <v>18.600000000000012</v>
      </c>
      <c r="W8" s="196">
        <v>18.600000000000012</v>
      </c>
      <c r="X8" s="146">
        <v>18.600000000000012</v>
      </c>
      <c r="Y8" s="195">
        <v>18.700000000000014</v>
      </c>
      <c r="Z8" s="196">
        <v>18.700000000000014</v>
      </c>
      <c r="AA8" s="140">
        <v>18.700000000000014</v>
      </c>
      <c r="AB8" s="220">
        <v>18.700000000000014</v>
      </c>
      <c r="AC8" s="140">
        <v>18.700000000000014</v>
      </c>
      <c r="AD8" s="140">
        <v>18.700000000000014</v>
      </c>
      <c r="AE8" s="140">
        <v>18.700000000000014</v>
      </c>
      <c r="AF8" s="148">
        <v>18.300000000000015</v>
      </c>
      <c r="AG8" s="140">
        <v>18.300000000000015</v>
      </c>
      <c r="AH8" s="235">
        <v>18.300000000000015</v>
      </c>
      <c r="AI8" s="220">
        <v>18.300000000000015</v>
      </c>
      <c r="AJ8" s="140">
        <v>18.300000000000015</v>
      </c>
      <c r="AK8" s="150">
        <v>18.400000000000016</v>
      </c>
      <c r="AL8" s="149">
        <v>18.400000000000016</v>
      </c>
      <c r="AM8" s="150">
        <v>18.500000000000018</v>
      </c>
      <c r="AN8" s="150">
        <v>18.60000000000002</v>
      </c>
      <c r="AO8" s="140">
        <v>18.60000000000002</v>
      </c>
      <c r="AP8" s="250">
        <v>18.70000000000002</v>
      </c>
      <c r="AQ8" s="148">
        <v>17.000000000000018</v>
      </c>
      <c r="AR8" s="140">
        <v>17.000000000000018</v>
      </c>
      <c r="AS8" s="220">
        <v>17.000000000000018</v>
      </c>
      <c r="AT8" s="140">
        <v>17.000000000000018</v>
      </c>
      <c r="AU8" s="140">
        <v>17.000000000000018</v>
      </c>
      <c r="AV8" s="140"/>
      <c r="AW8" s="140"/>
      <c r="AX8" s="140"/>
      <c r="AY8" s="140"/>
      <c r="AZ8" s="140"/>
      <c r="BA8" s="140"/>
      <c r="BB8" s="140"/>
      <c r="BC8" s="140"/>
    </row>
    <row r="9" spans="1:55" ht="15.75" thickBot="1">
      <c r="A9">
        <v>1</v>
      </c>
      <c r="B9" t="str">
        <f>cartescoreCAM!I182</f>
        <v>PLai</v>
      </c>
      <c r="C9" s="100">
        <f>cartescoreCAM!N182</f>
        <v>18.800000000000015</v>
      </c>
      <c r="E9" s="97" t="s">
        <v>115</v>
      </c>
      <c r="F9" s="113">
        <f>'parties jouées'!H$6</f>
        <v>16.8</v>
      </c>
      <c r="G9" s="122">
        <f>'parties jouées'!H$6</f>
        <v>16.8</v>
      </c>
      <c r="H9" s="126">
        <v>17.9</v>
      </c>
      <c r="I9" s="188">
        <v>18</v>
      </c>
      <c r="J9" s="146">
        <v>18</v>
      </c>
      <c r="K9" s="146">
        <v>18</v>
      </c>
      <c r="L9" s="195">
        <v>18.1</v>
      </c>
      <c r="M9" s="197">
        <v>18.1</v>
      </c>
      <c r="N9" s="199">
        <v>18.1</v>
      </c>
      <c r="O9" s="146">
        <v>18.1</v>
      </c>
      <c r="P9" s="194">
        <v>17.8</v>
      </c>
      <c r="Q9" s="146">
        <v>17.8</v>
      </c>
      <c r="R9" s="146">
        <v>17.8</v>
      </c>
      <c r="S9" s="146">
        <v>17.8</v>
      </c>
      <c r="T9" s="146">
        <v>17.8</v>
      </c>
      <c r="U9" s="195">
        <v>17.900000000000002</v>
      </c>
      <c r="V9" s="195">
        <v>18.000000000000004</v>
      </c>
      <c r="W9" s="195">
        <v>18.100000000000005</v>
      </c>
      <c r="X9" s="146">
        <v>18.100000000000005</v>
      </c>
      <c r="Y9" s="195">
        <v>18.200000000000006</v>
      </c>
      <c r="Z9" s="195">
        <v>18.300000000000008</v>
      </c>
      <c r="AA9" s="140">
        <v>18.300000000000008</v>
      </c>
      <c r="AB9" s="140">
        <v>18.300000000000008</v>
      </c>
      <c r="AC9" s="150">
        <v>18.40000000000001</v>
      </c>
      <c r="AD9" s="140">
        <v>18.300000000000008</v>
      </c>
      <c r="AE9" s="140">
        <v>18.300000000000008</v>
      </c>
      <c r="AF9" s="140">
        <v>18.300000000000008</v>
      </c>
      <c r="AG9" s="140">
        <v>18.300000000000008</v>
      </c>
      <c r="AH9" s="170">
        <v>18.300000000000008</v>
      </c>
      <c r="AI9" s="140">
        <v>18.300000000000008</v>
      </c>
      <c r="AJ9" s="150">
        <v>18.40000000000001</v>
      </c>
      <c r="AK9" s="140">
        <v>18.40000000000001</v>
      </c>
      <c r="AL9" s="150">
        <v>18.50000000000001</v>
      </c>
      <c r="AM9" s="150">
        <v>18.600000000000012</v>
      </c>
      <c r="AN9" s="140">
        <v>18.600000000000012</v>
      </c>
      <c r="AO9" s="149">
        <v>18.600000000000012</v>
      </c>
      <c r="AP9" s="250">
        <v>18.700000000000014</v>
      </c>
      <c r="AQ9" s="140">
        <v>18.600000000000012</v>
      </c>
      <c r="AR9" s="150">
        <v>18.700000000000014</v>
      </c>
      <c r="AS9" s="220">
        <v>18.700000000000014</v>
      </c>
      <c r="AT9" s="140">
        <v>18.700000000000014</v>
      </c>
      <c r="AU9" s="150">
        <v>18.800000000000015</v>
      </c>
      <c r="AV9" s="140"/>
      <c r="AW9" s="140"/>
      <c r="AX9" s="140"/>
      <c r="AY9" s="140"/>
      <c r="AZ9" s="140"/>
      <c r="BA9" s="140"/>
      <c r="BB9" s="140"/>
      <c r="BC9" s="140"/>
    </row>
    <row r="10" spans="1:55" ht="15.75" thickBot="1">
      <c r="A10">
        <v>1</v>
      </c>
      <c r="B10" t="str">
        <f>cartescoreCAM!I183</f>
        <v>JDel</v>
      </c>
      <c r="C10" s="100">
        <f>cartescoreCAM!N183</f>
        <v>8.2</v>
      </c>
      <c r="E10" s="97" t="s">
        <v>116</v>
      </c>
      <c r="F10" s="113">
        <f>'parties jouées'!I$6</f>
        <v>9.1</v>
      </c>
      <c r="G10" s="122">
        <v>15.3</v>
      </c>
      <c r="H10" s="126">
        <v>15.3</v>
      </c>
      <c r="I10" s="187">
        <v>8.8</v>
      </c>
      <c r="J10" s="197">
        <v>8.8</v>
      </c>
      <c r="K10" s="146">
        <v>8.8</v>
      </c>
      <c r="L10" s="146">
        <v>8.8</v>
      </c>
      <c r="M10" s="195">
        <v>8.9</v>
      </c>
      <c r="N10" s="146">
        <v>8.9</v>
      </c>
      <c r="O10" s="146">
        <v>15.3</v>
      </c>
      <c r="P10" s="146">
        <v>15.3</v>
      </c>
      <c r="Q10" s="146">
        <v>15.3</v>
      </c>
      <c r="R10" s="146">
        <v>15.3</v>
      </c>
      <c r="S10" s="146">
        <v>15.3</v>
      </c>
      <c r="T10" s="146">
        <v>15.3</v>
      </c>
      <c r="U10" s="146">
        <v>15.3</v>
      </c>
      <c r="V10" s="195">
        <v>15.4</v>
      </c>
      <c r="W10" s="146">
        <v>15.4</v>
      </c>
      <c r="X10" s="146">
        <v>15.4</v>
      </c>
      <c r="Y10" s="212">
        <v>15.4</v>
      </c>
      <c r="Z10" s="146">
        <v>15.4</v>
      </c>
      <c r="AA10" s="140">
        <v>15.4</v>
      </c>
      <c r="AB10" s="140">
        <v>15.4</v>
      </c>
      <c r="AC10" s="140">
        <v>15.4</v>
      </c>
      <c r="AD10" s="140">
        <v>15.4</v>
      </c>
      <c r="AE10" s="140">
        <v>15.4</v>
      </c>
      <c r="AF10" s="140">
        <v>15.4</v>
      </c>
      <c r="AG10" s="140">
        <v>15.4</v>
      </c>
      <c r="AH10" s="170">
        <v>15.4</v>
      </c>
      <c r="AI10" s="140">
        <v>15.4</v>
      </c>
      <c r="AJ10" s="140">
        <v>15.4</v>
      </c>
      <c r="AK10" s="140">
        <v>15.4</v>
      </c>
      <c r="AL10" s="140">
        <v>15.4</v>
      </c>
      <c r="AM10" s="148">
        <v>12.700000000000001</v>
      </c>
      <c r="AN10" s="140">
        <v>8.2</v>
      </c>
      <c r="AO10" s="140">
        <v>8.2</v>
      </c>
      <c r="AP10" s="251">
        <v>8.2</v>
      </c>
      <c r="AQ10" s="140">
        <v>8.2</v>
      </c>
      <c r="AR10" s="140">
        <v>8.2</v>
      </c>
      <c r="AS10" s="140">
        <v>8.2</v>
      </c>
      <c r="AT10" s="140">
        <v>8.2</v>
      </c>
      <c r="AU10" s="140">
        <v>8.2</v>
      </c>
      <c r="AV10" s="140"/>
      <c r="AW10" s="140"/>
      <c r="AX10" s="140"/>
      <c r="AY10" s="140"/>
      <c r="AZ10" s="140"/>
      <c r="BA10" s="140"/>
      <c r="BB10" s="140"/>
      <c r="BC10" s="140"/>
    </row>
    <row r="11" spans="1:55" ht="15.75" thickBot="1">
      <c r="A11">
        <v>1</v>
      </c>
      <c r="B11" t="str">
        <f>cartescoreCAM!I184</f>
        <v>YDej</v>
      </c>
      <c r="C11" s="100">
        <f>cartescoreCAM!N184</f>
        <v>18.30000000000001</v>
      </c>
      <c r="E11" s="97" t="s">
        <v>117</v>
      </c>
      <c r="F11" s="113">
        <f>'parties jouées'!J$6</f>
        <v>18.2</v>
      </c>
      <c r="G11" s="122">
        <f>'parties jouées'!J$6</f>
        <v>18.2</v>
      </c>
      <c r="H11" s="126">
        <v>17.6</v>
      </c>
      <c r="I11" s="188">
        <v>17.700000000000003</v>
      </c>
      <c r="J11" s="195">
        <v>17.800000000000004</v>
      </c>
      <c r="K11" s="146">
        <v>17.800000000000004</v>
      </c>
      <c r="L11" s="146">
        <v>17.800000000000004</v>
      </c>
      <c r="M11" s="195">
        <v>17.900000000000006</v>
      </c>
      <c r="N11" s="146">
        <v>17.900000000000006</v>
      </c>
      <c r="O11" s="146">
        <v>17.900000000000006</v>
      </c>
      <c r="P11" s="195">
        <v>18.000000000000007</v>
      </c>
      <c r="Q11" s="146">
        <v>18.000000000000007</v>
      </c>
      <c r="R11" s="146">
        <v>18.000000000000007</v>
      </c>
      <c r="S11" s="146">
        <v>18.000000000000007</v>
      </c>
      <c r="T11" s="195">
        <v>18.10000000000001</v>
      </c>
      <c r="U11" s="195">
        <v>18.20000000000001</v>
      </c>
      <c r="V11" s="195">
        <v>18.30000000000001</v>
      </c>
      <c r="W11" s="146">
        <v>18.30000000000001</v>
      </c>
      <c r="X11" s="146">
        <v>18.30000000000001</v>
      </c>
      <c r="Y11" s="212">
        <v>18.30000000000001</v>
      </c>
      <c r="Z11" s="146">
        <v>18.30000000000001</v>
      </c>
      <c r="AA11" s="140">
        <v>18.30000000000001</v>
      </c>
      <c r="AB11" s="140">
        <v>18.30000000000001</v>
      </c>
      <c r="AC11" s="140">
        <v>18.30000000000001</v>
      </c>
      <c r="AD11" s="140">
        <v>18.30000000000001</v>
      </c>
      <c r="AE11" s="140">
        <v>18.30000000000001</v>
      </c>
      <c r="AF11" s="140">
        <v>18.30000000000001</v>
      </c>
      <c r="AG11" s="140">
        <v>18.30000000000001</v>
      </c>
      <c r="AH11" s="170">
        <v>18.30000000000001</v>
      </c>
      <c r="AI11" s="140">
        <v>18.30000000000001</v>
      </c>
      <c r="AJ11" s="140">
        <v>18.30000000000001</v>
      </c>
      <c r="AK11" s="140">
        <v>18.30000000000001</v>
      </c>
      <c r="AL11" s="140">
        <v>18.30000000000001</v>
      </c>
      <c r="AM11" s="149">
        <v>18.30000000000001</v>
      </c>
      <c r="AN11" s="140">
        <v>18.30000000000001</v>
      </c>
      <c r="AO11" s="140">
        <v>18.30000000000001</v>
      </c>
      <c r="AP11" s="251">
        <v>18.30000000000001</v>
      </c>
      <c r="AQ11" s="220">
        <v>18.30000000000001</v>
      </c>
      <c r="AR11" s="140">
        <v>18.30000000000001</v>
      </c>
      <c r="AS11" s="140">
        <v>18.30000000000001</v>
      </c>
      <c r="AT11" s="140">
        <v>18.30000000000001</v>
      </c>
      <c r="AU11" s="140">
        <v>18.30000000000001</v>
      </c>
      <c r="AV11" s="140"/>
      <c r="AW11" s="140"/>
      <c r="AX11" s="140"/>
      <c r="AY11" s="140"/>
      <c r="AZ11" s="140"/>
      <c r="BA11" s="140"/>
      <c r="BB11" s="140"/>
      <c r="BC11" s="140"/>
    </row>
    <row r="12" spans="1:55" ht="15.75" thickBot="1">
      <c r="A12">
        <v>1</v>
      </c>
      <c r="B12" t="str">
        <f>cartescoreCAM!I185</f>
        <v>TMont</v>
      </c>
      <c r="C12" s="100">
        <f>cartescoreCAM!N185</f>
        <v>25.80000000000002</v>
      </c>
      <c r="E12" s="97" t="s">
        <v>118</v>
      </c>
      <c r="F12" s="113"/>
      <c r="G12" s="122">
        <f>'parties jouées'!K$6</f>
        <v>25.7</v>
      </c>
      <c r="H12" s="126">
        <v>27.7</v>
      </c>
      <c r="I12" s="187">
        <v>26.2</v>
      </c>
      <c r="J12" s="195">
        <v>26.3</v>
      </c>
      <c r="K12" s="197">
        <v>26.3</v>
      </c>
      <c r="L12" s="195">
        <v>26.400000000000002</v>
      </c>
      <c r="M12" s="197">
        <v>26.400000000000002</v>
      </c>
      <c r="N12" s="195">
        <v>26.500000000000004</v>
      </c>
      <c r="O12" s="197">
        <v>26.500000000000004</v>
      </c>
      <c r="P12" s="197">
        <v>26.500000000000004</v>
      </c>
      <c r="Q12" s="146">
        <v>26.500000000000004</v>
      </c>
      <c r="R12" s="195">
        <v>26.700000000000003</v>
      </c>
      <c r="S12" s="194">
        <v>25.200000000000003</v>
      </c>
      <c r="T12" s="195">
        <v>25.300000000000004</v>
      </c>
      <c r="U12" s="195">
        <v>25.400000000000006</v>
      </c>
      <c r="V12" s="146">
        <v>25.400000000000006</v>
      </c>
      <c r="W12" s="146">
        <v>25.400000000000006</v>
      </c>
      <c r="X12" s="146">
        <v>25.400000000000006</v>
      </c>
      <c r="Y12" s="212">
        <v>25.400000000000006</v>
      </c>
      <c r="Z12" s="146">
        <v>25.400000000000006</v>
      </c>
      <c r="AA12" s="140">
        <v>25.400000000000006</v>
      </c>
      <c r="AB12" s="140">
        <v>25.400000000000006</v>
      </c>
      <c r="AC12" s="149">
        <v>25.400000000000006</v>
      </c>
      <c r="AD12" s="140">
        <v>25.400000000000006</v>
      </c>
      <c r="AE12" s="140">
        <v>25.400000000000006</v>
      </c>
      <c r="AF12" s="140">
        <v>25.400000000000006</v>
      </c>
      <c r="AG12" s="140">
        <v>25.400000000000006</v>
      </c>
      <c r="AH12" s="236">
        <v>25.500000000000007</v>
      </c>
      <c r="AI12" s="220">
        <v>25.500000000000007</v>
      </c>
      <c r="AJ12" s="220">
        <v>25.500000000000007</v>
      </c>
      <c r="AK12" s="140">
        <v>25.500000000000007</v>
      </c>
      <c r="AL12" s="140">
        <v>25.500000000000007</v>
      </c>
      <c r="AM12" s="148">
        <v>25.10000000000001</v>
      </c>
      <c r="AN12" s="150">
        <v>25.20000000000001</v>
      </c>
      <c r="AO12" s="150">
        <v>25.30000000000001</v>
      </c>
      <c r="AP12" s="251">
        <v>25.30000000000001</v>
      </c>
      <c r="AQ12" s="150">
        <v>25.500000000000014</v>
      </c>
      <c r="AR12" s="150">
        <v>25.600000000000016</v>
      </c>
      <c r="AS12" s="220">
        <v>25.600000000000016</v>
      </c>
      <c r="AT12" s="150">
        <v>25.700000000000017</v>
      </c>
      <c r="AU12" s="150">
        <v>25.80000000000002</v>
      </c>
      <c r="AV12" s="140"/>
      <c r="AW12" s="140"/>
      <c r="AX12" s="140"/>
      <c r="AY12" s="140"/>
      <c r="AZ12" s="140"/>
      <c r="BA12" s="140"/>
      <c r="BB12" s="140"/>
      <c r="BC12" s="140"/>
    </row>
    <row r="13" spans="1:55" ht="15.75" thickBot="1">
      <c r="A13">
        <v>1</v>
      </c>
      <c r="B13" t="str">
        <f>cartescoreCAM!I186</f>
        <v>JPCho</v>
      </c>
      <c r="C13" s="100">
        <f>cartescoreCAM!N186</f>
        <v>20.900000000000013</v>
      </c>
      <c r="E13" s="97" t="s">
        <v>85</v>
      </c>
      <c r="F13" s="113"/>
      <c r="G13" s="122">
        <f>'parties jouées'!L$6</f>
        <v>22.6</v>
      </c>
      <c r="H13" s="126">
        <v>21.4</v>
      </c>
      <c r="I13" s="188">
        <v>21.5</v>
      </c>
      <c r="J13" s="195">
        <v>21.6</v>
      </c>
      <c r="K13" s="195">
        <v>21.700000000000003</v>
      </c>
      <c r="L13" s="195">
        <v>21.800000000000004</v>
      </c>
      <c r="M13" s="197">
        <v>21.800000000000004</v>
      </c>
      <c r="N13" s="146">
        <v>21.800000000000004</v>
      </c>
      <c r="O13" s="146">
        <v>21.800000000000004</v>
      </c>
      <c r="P13" s="146">
        <v>21.800000000000004</v>
      </c>
      <c r="Q13" s="197">
        <v>21.800000000000004</v>
      </c>
      <c r="R13" s="195">
        <v>21.900000000000006</v>
      </c>
      <c r="S13" s="146">
        <v>21.900000000000006</v>
      </c>
      <c r="T13" s="146">
        <v>21.900000000000006</v>
      </c>
      <c r="U13" s="195">
        <v>22.000000000000007</v>
      </c>
      <c r="V13" s="195">
        <v>22.10000000000001</v>
      </c>
      <c r="W13" s="195">
        <v>22.20000000000001</v>
      </c>
      <c r="X13" s="146">
        <v>22.20000000000001</v>
      </c>
      <c r="Y13" s="196">
        <v>22.20000000000001</v>
      </c>
      <c r="Z13" s="146">
        <v>22.20000000000001</v>
      </c>
      <c r="AA13" s="140">
        <v>22.20000000000001</v>
      </c>
      <c r="AB13" s="150">
        <v>22.30000000000001</v>
      </c>
      <c r="AC13" s="140">
        <v>22.30000000000001</v>
      </c>
      <c r="AD13" s="220">
        <v>22.30000000000001</v>
      </c>
      <c r="AE13" s="140">
        <v>22.30000000000001</v>
      </c>
      <c r="AF13" s="140">
        <v>22.30000000000001</v>
      </c>
      <c r="AG13" s="148">
        <v>20.70000000000001</v>
      </c>
      <c r="AH13" s="170">
        <v>20.70000000000001</v>
      </c>
      <c r="AI13" s="140">
        <v>20.70000000000001</v>
      </c>
      <c r="AJ13" s="140">
        <v>20.70000000000001</v>
      </c>
      <c r="AK13" s="140">
        <v>20.70000000000001</v>
      </c>
      <c r="AL13" s="140">
        <v>20.70000000000001</v>
      </c>
      <c r="AM13" s="150">
        <v>20.80000000000001</v>
      </c>
      <c r="AN13" s="246">
        <v>20.8</v>
      </c>
      <c r="AO13" s="140">
        <v>20.80000000000001</v>
      </c>
      <c r="AP13" s="251">
        <v>20.80000000000001</v>
      </c>
      <c r="AQ13" s="140">
        <v>20.80000000000001</v>
      </c>
      <c r="AR13" s="220">
        <v>20.80000000000001</v>
      </c>
      <c r="AS13" s="140">
        <v>20.80000000000001</v>
      </c>
      <c r="AT13" s="150">
        <v>20.900000000000013</v>
      </c>
      <c r="AU13" s="140">
        <v>20.900000000000013</v>
      </c>
      <c r="AV13" s="140"/>
      <c r="AW13" s="140"/>
      <c r="AX13" s="140"/>
      <c r="AY13" s="140"/>
      <c r="AZ13" s="140"/>
      <c r="BA13" s="140"/>
      <c r="BB13" s="140"/>
      <c r="BC13" s="140"/>
    </row>
    <row r="14" spans="1:55" ht="15.75" thickBot="1">
      <c r="A14">
        <v>1</v>
      </c>
      <c r="B14" t="str">
        <f>cartescoreCAM!I187</f>
        <v>GGar</v>
      </c>
      <c r="C14" s="100">
        <f>cartescoreCAM!N187</f>
        <v>22.90000000000001</v>
      </c>
      <c r="E14" s="97" t="s">
        <v>119</v>
      </c>
      <c r="F14" s="113"/>
      <c r="G14" s="122">
        <f>'parties jouées'!M$6</f>
        <v>28.5</v>
      </c>
      <c r="H14" s="126">
        <v>25.2</v>
      </c>
      <c r="I14" s="190">
        <v>25.2</v>
      </c>
      <c r="J14" s="194">
        <v>22.799999999999997</v>
      </c>
      <c r="K14" s="197">
        <v>22.799999999999997</v>
      </c>
      <c r="L14" s="197">
        <v>22.799999999999997</v>
      </c>
      <c r="M14" s="195">
        <v>22.9</v>
      </c>
      <c r="N14" s="146">
        <v>22.9</v>
      </c>
      <c r="O14" s="146">
        <v>22.9</v>
      </c>
      <c r="P14" s="146">
        <v>22.9</v>
      </c>
      <c r="Q14" s="146">
        <v>22.9</v>
      </c>
      <c r="R14" s="146">
        <v>22.9</v>
      </c>
      <c r="S14" s="146">
        <v>22.9</v>
      </c>
      <c r="T14" s="146">
        <v>22.9</v>
      </c>
      <c r="U14" s="212">
        <v>22.9</v>
      </c>
      <c r="V14" s="146">
        <v>22.9</v>
      </c>
      <c r="W14" s="146">
        <v>22.9</v>
      </c>
      <c r="X14" s="146">
        <v>22.9</v>
      </c>
      <c r="Y14" s="212">
        <v>22.9</v>
      </c>
      <c r="Z14" s="146">
        <v>22.9</v>
      </c>
      <c r="AA14" s="140">
        <v>22.9</v>
      </c>
      <c r="AB14" s="140">
        <v>22.9</v>
      </c>
      <c r="AC14" s="140">
        <v>22.9</v>
      </c>
      <c r="AD14" s="148">
        <v>22.099999999999998</v>
      </c>
      <c r="AE14" s="220">
        <v>22.099999999999998</v>
      </c>
      <c r="AF14" s="150">
        <v>22.2</v>
      </c>
      <c r="AG14" s="150">
        <v>22.3</v>
      </c>
      <c r="AH14" s="236">
        <v>22.400000000000002</v>
      </c>
      <c r="AI14" s="140">
        <v>22.400000000000002</v>
      </c>
      <c r="AJ14" s="150">
        <v>22.500000000000004</v>
      </c>
      <c r="AK14" s="220">
        <v>22.500000000000004</v>
      </c>
      <c r="AL14" s="140">
        <v>22.500000000000004</v>
      </c>
      <c r="AM14" s="150">
        <v>22.600000000000005</v>
      </c>
      <c r="AN14" s="150">
        <v>22.700000000000006</v>
      </c>
      <c r="AO14" s="140">
        <v>22.700000000000006</v>
      </c>
      <c r="AP14" s="250">
        <v>22.800000000000008</v>
      </c>
      <c r="AQ14" s="220">
        <v>22.800000000000008</v>
      </c>
      <c r="AR14" s="150">
        <v>22.90000000000001</v>
      </c>
      <c r="AS14" s="140">
        <v>22.800000000000008</v>
      </c>
      <c r="AT14" s="150">
        <v>22.90000000000001</v>
      </c>
      <c r="AU14" s="140">
        <v>22.90000000000001</v>
      </c>
      <c r="AV14" s="140"/>
      <c r="AW14" s="140"/>
      <c r="AX14" s="140"/>
      <c r="AY14" s="140"/>
      <c r="AZ14" s="140"/>
      <c r="BA14" s="140"/>
      <c r="BB14" s="140"/>
      <c r="BC14" s="140"/>
    </row>
    <row r="15" spans="1:55" ht="15.75" thickBot="1">
      <c r="A15">
        <v>1</v>
      </c>
      <c r="B15" t="str">
        <f>cartescoreCAM!I188</f>
        <v>PhBar</v>
      </c>
      <c r="C15" s="100">
        <f>cartescoreCAM!N188</f>
        <v>28.4</v>
      </c>
      <c r="E15" s="97" t="s">
        <v>120</v>
      </c>
      <c r="F15" s="113"/>
      <c r="G15" s="122">
        <f>'parties jouées'!N$6</f>
        <v>28</v>
      </c>
      <c r="H15" s="126">
        <v>27.6</v>
      </c>
      <c r="I15" s="190">
        <v>27.6</v>
      </c>
      <c r="J15" s="146">
        <v>27.6</v>
      </c>
      <c r="K15" s="146">
        <v>27.6</v>
      </c>
      <c r="L15" s="146">
        <v>27.6</v>
      </c>
      <c r="M15" s="146">
        <v>27.6</v>
      </c>
      <c r="N15" s="146">
        <v>27.6</v>
      </c>
      <c r="O15" s="146">
        <v>27.6</v>
      </c>
      <c r="P15" s="146">
        <v>27.6</v>
      </c>
      <c r="Q15" s="146">
        <v>27.6</v>
      </c>
      <c r="R15" s="146">
        <v>27.6</v>
      </c>
      <c r="S15" s="146">
        <v>27.6</v>
      </c>
      <c r="T15" s="195">
        <v>27.8</v>
      </c>
      <c r="U15" s="212">
        <v>27.8</v>
      </c>
      <c r="V15" s="195">
        <v>28</v>
      </c>
      <c r="W15" s="146">
        <v>28</v>
      </c>
      <c r="X15" s="146">
        <v>28</v>
      </c>
      <c r="Y15" s="212">
        <v>28</v>
      </c>
      <c r="Z15" s="146">
        <v>28</v>
      </c>
      <c r="AA15" s="140">
        <v>28</v>
      </c>
      <c r="AB15" s="140">
        <v>28</v>
      </c>
      <c r="AC15" s="140">
        <v>28</v>
      </c>
      <c r="AD15" s="140">
        <v>28</v>
      </c>
      <c r="AE15" s="140">
        <v>28</v>
      </c>
      <c r="AF15" s="140">
        <v>28</v>
      </c>
      <c r="AG15" s="140">
        <v>28</v>
      </c>
      <c r="AH15" s="236">
        <v>28.2</v>
      </c>
      <c r="AI15" s="140">
        <v>28.2</v>
      </c>
      <c r="AJ15" s="140">
        <v>28.2</v>
      </c>
      <c r="AK15" s="140">
        <v>28.2</v>
      </c>
      <c r="AL15" s="140">
        <v>28.2</v>
      </c>
      <c r="AM15" s="150">
        <v>28.4</v>
      </c>
      <c r="AN15" s="140">
        <v>28.4</v>
      </c>
      <c r="AO15" s="140">
        <v>28.4</v>
      </c>
      <c r="AP15" s="251">
        <v>28.4</v>
      </c>
      <c r="AQ15" s="140">
        <v>28.4</v>
      </c>
      <c r="AR15" s="140">
        <v>28.4</v>
      </c>
      <c r="AS15" s="140">
        <v>28.4</v>
      </c>
      <c r="AT15" s="140">
        <v>28.4</v>
      </c>
      <c r="AU15" s="140">
        <v>28.4</v>
      </c>
      <c r="AV15" s="140"/>
      <c r="AW15" s="140"/>
      <c r="AX15" s="140"/>
      <c r="AY15" s="140"/>
      <c r="AZ15" s="140"/>
      <c r="BA15" s="140"/>
      <c r="BB15" s="140"/>
      <c r="BC15" s="140"/>
    </row>
    <row r="16" spans="1:55" ht="15.75" thickBot="1">
      <c r="A16">
        <v>1</v>
      </c>
      <c r="B16" t="str">
        <f>cartescoreCAM!I189</f>
        <v>PPer</v>
      </c>
      <c r="C16" s="100">
        <f>cartescoreCAM!N189</f>
        <v>14</v>
      </c>
      <c r="E16" s="97" t="s">
        <v>121</v>
      </c>
      <c r="F16" s="113"/>
      <c r="G16" s="122">
        <f>'parties jouées'!O$6</f>
        <v>14.5</v>
      </c>
      <c r="H16" s="126">
        <v>14.5</v>
      </c>
      <c r="I16" s="190">
        <v>14.5</v>
      </c>
      <c r="J16" s="146">
        <v>14.5</v>
      </c>
      <c r="K16" s="146">
        <v>14.5</v>
      </c>
      <c r="L16" s="146">
        <v>14.5</v>
      </c>
      <c r="M16" s="197">
        <v>14.5</v>
      </c>
      <c r="N16" s="146">
        <v>14.5</v>
      </c>
      <c r="O16" s="146">
        <v>14.5</v>
      </c>
      <c r="P16" s="146">
        <v>14.5</v>
      </c>
      <c r="Q16" s="146">
        <v>14.5</v>
      </c>
      <c r="R16" s="146">
        <v>14.5</v>
      </c>
      <c r="S16" s="146">
        <v>14.5</v>
      </c>
      <c r="T16" s="195">
        <v>14.6</v>
      </c>
      <c r="U16" s="212">
        <v>14.6</v>
      </c>
      <c r="V16" s="146">
        <v>14.6</v>
      </c>
      <c r="W16" s="146">
        <v>14.6</v>
      </c>
      <c r="X16" s="146">
        <v>14.6</v>
      </c>
      <c r="Y16" s="212">
        <v>14.6</v>
      </c>
      <c r="Z16" s="146">
        <v>14.6</v>
      </c>
      <c r="AA16" s="140">
        <v>14.6</v>
      </c>
      <c r="AB16" s="140">
        <v>14.6</v>
      </c>
      <c r="AC16" s="140">
        <v>14.6</v>
      </c>
      <c r="AD16" s="140">
        <v>14.6</v>
      </c>
      <c r="AE16" s="140">
        <v>14.6</v>
      </c>
      <c r="AF16" s="140">
        <v>14.6</v>
      </c>
      <c r="AG16" s="140">
        <v>14.6</v>
      </c>
      <c r="AH16" s="170">
        <v>14.6</v>
      </c>
      <c r="AI16" s="140">
        <v>14.6</v>
      </c>
      <c r="AJ16" s="140">
        <v>14.6</v>
      </c>
      <c r="AK16" s="140">
        <v>14.6</v>
      </c>
      <c r="AL16" s="140">
        <v>14.6</v>
      </c>
      <c r="AM16" s="148">
        <v>14</v>
      </c>
      <c r="AN16" s="140">
        <v>14</v>
      </c>
      <c r="AO16" s="140">
        <v>14</v>
      </c>
      <c r="AP16" s="251">
        <v>14</v>
      </c>
      <c r="AQ16" s="140">
        <v>14</v>
      </c>
      <c r="AR16" s="140">
        <v>14</v>
      </c>
      <c r="AS16" s="140">
        <v>14</v>
      </c>
      <c r="AT16" s="140">
        <v>14</v>
      </c>
      <c r="AU16" s="140">
        <v>14</v>
      </c>
      <c r="AV16" s="140"/>
      <c r="AW16" s="140"/>
      <c r="AX16" s="140"/>
      <c r="AY16" s="140"/>
      <c r="AZ16" s="140"/>
      <c r="BA16" s="140"/>
      <c r="BB16" s="140"/>
      <c r="BC16" s="140"/>
    </row>
    <row r="17" spans="1:55" ht="15.75" thickBot="1">
      <c r="A17">
        <v>1</v>
      </c>
      <c r="B17" t="str">
        <f>cartescoreCAM!I190</f>
        <v>BRou</v>
      </c>
      <c r="C17" s="100">
        <f>cartescoreCAM!N190</f>
        <v>27.099999999999994</v>
      </c>
      <c r="E17" s="97" t="s">
        <v>122</v>
      </c>
      <c r="F17" s="113"/>
      <c r="G17" s="122">
        <f>'parties jouées'!P$6</f>
        <v>30.1</v>
      </c>
      <c r="H17" s="126">
        <v>26.8</v>
      </c>
      <c r="I17" s="190">
        <v>26.8</v>
      </c>
      <c r="J17" s="146">
        <v>26.8</v>
      </c>
      <c r="K17" s="146">
        <v>26.8</v>
      </c>
      <c r="L17" s="146">
        <v>26.8</v>
      </c>
      <c r="M17" s="146">
        <v>26.8</v>
      </c>
      <c r="N17" s="146">
        <v>26.8</v>
      </c>
      <c r="O17" s="195">
        <v>27</v>
      </c>
      <c r="P17" s="197">
        <v>27</v>
      </c>
      <c r="Q17" s="146">
        <v>27</v>
      </c>
      <c r="R17" s="195">
        <v>27.2</v>
      </c>
      <c r="S17" s="146">
        <v>27.2</v>
      </c>
      <c r="T17" s="197">
        <v>27.2</v>
      </c>
      <c r="U17" s="195">
        <v>27.4</v>
      </c>
      <c r="V17" s="146">
        <v>27.4</v>
      </c>
      <c r="W17" s="146">
        <v>27.4</v>
      </c>
      <c r="X17" s="195">
        <v>27.599999999999998</v>
      </c>
      <c r="Y17" s="195">
        <v>27.799999999999997</v>
      </c>
      <c r="Z17" s="196">
        <v>27.799999999999997</v>
      </c>
      <c r="AA17" s="140">
        <v>27.799999999999997</v>
      </c>
      <c r="AB17" s="150">
        <v>27.999999999999996</v>
      </c>
      <c r="AC17" s="140">
        <v>27.999999999999996</v>
      </c>
      <c r="AD17" s="140">
        <v>27.999999999999996</v>
      </c>
      <c r="AE17" s="140">
        <v>27.999999999999996</v>
      </c>
      <c r="AF17" s="148">
        <v>26.499999999999996</v>
      </c>
      <c r="AG17" s="220">
        <v>26.499999999999996</v>
      </c>
      <c r="AH17" s="170">
        <v>26.499999999999996</v>
      </c>
      <c r="AI17" s="140">
        <v>26.499999999999996</v>
      </c>
      <c r="AJ17" s="150">
        <v>26.699999999999996</v>
      </c>
      <c r="AK17" s="140">
        <v>26.699999999999996</v>
      </c>
      <c r="AL17" s="149">
        <v>26.699999999999996</v>
      </c>
      <c r="AM17" s="149">
        <v>26.699999999999996</v>
      </c>
      <c r="AN17" s="149">
        <v>26.699999999999996</v>
      </c>
      <c r="AO17" s="140">
        <v>26.699999999999996</v>
      </c>
      <c r="AP17" s="251">
        <v>26.699999999999996</v>
      </c>
      <c r="AQ17" s="150">
        <v>26.899999999999995</v>
      </c>
      <c r="AR17" s="220">
        <v>26.899999999999995</v>
      </c>
      <c r="AS17" s="220">
        <v>26.899999999999995</v>
      </c>
      <c r="AT17" s="220">
        <v>26.899999999999995</v>
      </c>
      <c r="AU17" s="150">
        <v>27.099999999999994</v>
      </c>
      <c r="AV17" s="140"/>
      <c r="AW17" s="140"/>
      <c r="AX17" s="140"/>
      <c r="AY17" s="140"/>
      <c r="AZ17" s="140"/>
      <c r="BA17" s="140"/>
      <c r="BB17" s="140"/>
      <c r="BC17" s="140"/>
    </row>
    <row r="18" spans="1:55" ht="15.75" thickBot="1">
      <c r="A18">
        <v>1</v>
      </c>
      <c r="B18" t="str">
        <f>cartescoreCAM!I191</f>
        <v>MBer</v>
      </c>
      <c r="C18" s="100">
        <f>cartescoreCAM!N191</f>
        <v>30.199999999999996</v>
      </c>
      <c r="E18" s="97" t="s">
        <v>137</v>
      </c>
      <c r="F18" s="113"/>
      <c r="G18" s="122">
        <v>31</v>
      </c>
      <c r="H18" s="126">
        <v>29</v>
      </c>
      <c r="I18" s="184">
        <v>29</v>
      </c>
      <c r="J18" s="195">
        <v>29.2</v>
      </c>
      <c r="K18" s="146">
        <v>29.2</v>
      </c>
      <c r="L18" s="146">
        <v>29.2</v>
      </c>
      <c r="M18" s="195">
        <v>29.4</v>
      </c>
      <c r="N18" s="146">
        <v>29.4</v>
      </c>
      <c r="O18" s="195">
        <v>29.599999999999998</v>
      </c>
      <c r="P18" s="146">
        <v>29.599999999999998</v>
      </c>
      <c r="Q18" s="146">
        <v>29.599999999999998</v>
      </c>
      <c r="R18" s="146">
        <v>29.599999999999998</v>
      </c>
      <c r="S18" s="146">
        <v>29.599999999999998</v>
      </c>
      <c r="T18" s="195">
        <v>29.799999999999997</v>
      </c>
      <c r="U18" s="195">
        <v>29.999999999999996</v>
      </c>
      <c r="V18" s="146">
        <v>29.999999999999996</v>
      </c>
      <c r="W18" s="196">
        <v>29.999999999999996</v>
      </c>
      <c r="X18" s="146">
        <v>29.999999999999996</v>
      </c>
      <c r="Y18" s="212">
        <v>29.999999999999996</v>
      </c>
      <c r="Z18" s="146">
        <v>29.999999999999996</v>
      </c>
      <c r="AA18" s="140">
        <v>29.999999999999996</v>
      </c>
      <c r="AB18" s="150">
        <v>30.199999999999996</v>
      </c>
      <c r="AC18" s="140">
        <v>30.199999999999996</v>
      </c>
      <c r="AD18" s="220">
        <v>30.199999999999996</v>
      </c>
      <c r="AE18" s="140">
        <v>30.199999999999996</v>
      </c>
      <c r="AF18" s="140">
        <v>30.199999999999996</v>
      </c>
      <c r="AG18" s="220">
        <v>30.199999999999996</v>
      </c>
      <c r="AH18" s="170">
        <v>30.199999999999996</v>
      </c>
      <c r="AI18" s="140">
        <v>30.199999999999996</v>
      </c>
      <c r="AJ18" s="140">
        <v>30.199999999999996</v>
      </c>
      <c r="AK18" s="140">
        <v>30.199999999999996</v>
      </c>
      <c r="AL18" s="140">
        <v>30.199999999999996</v>
      </c>
      <c r="AM18" s="140">
        <v>30.199999999999996</v>
      </c>
      <c r="AN18" s="140">
        <v>30.199999999999996</v>
      </c>
      <c r="AO18" s="140">
        <v>30.199999999999996</v>
      </c>
      <c r="AP18" s="251">
        <v>30.199999999999996</v>
      </c>
      <c r="AQ18" s="140">
        <v>30.199999999999996</v>
      </c>
      <c r="AR18" s="140">
        <v>30.199999999999996</v>
      </c>
      <c r="AS18" s="140">
        <v>30.199999999999996</v>
      </c>
      <c r="AT18" s="140">
        <v>30.199999999999996</v>
      </c>
      <c r="AU18" s="140">
        <v>30.199999999999996</v>
      </c>
      <c r="AV18" s="140"/>
      <c r="AW18" s="140"/>
      <c r="AX18" s="140"/>
      <c r="AY18" s="140"/>
      <c r="AZ18" s="140"/>
      <c r="BA18" s="140"/>
      <c r="BB18" s="140"/>
      <c r="BC18" s="140"/>
    </row>
    <row r="19" spans="1:55" ht="15.75" thickBot="1">
      <c r="A19">
        <v>1</v>
      </c>
      <c r="B19" t="str">
        <f>cartescoreCAM!I192</f>
        <v>PFal</v>
      </c>
      <c r="C19" s="100">
        <f>cartescoreCAM!N192</f>
        <v>16.300000000000004</v>
      </c>
      <c r="E19" s="97" t="s">
        <v>128</v>
      </c>
      <c r="F19" s="113"/>
      <c r="G19" s="122">
        <v>16.4</v>
      </c>
      <c r="H19" s="126">
        <v>15.8</v>
      </c>
      <c r="I19" s="188">
        <v>15.9</v>
      </c>
      <c r="J19" s="195">
        <v>16</v>
      </c>
      <c r="K19" s="146">
        <v>16</v>
      </c>
      <c r="L19" s="146">
        <v>16</v>
      </c>
      <c r="M19" s="146">
        <v>16</v>
      </c>
      <c r="N19" s="146">
        <v>16</v>
      </c>
      <c r="O19" s="146">
        <v>16</v>
      </c>
      <c r="P19" s="146">
        <v>16</v>
      </c>
      <c r="Q19" s="146">
        <v>16</v>
      </c>
      <c r="R19" s="146">
        <v>16</v>
      </c>
      <c r="S19" s="146">
        <v>16</v>
      </c>
      <c r="T19" s="146">
        <v>16</v>
      </c>
      <c r="U19" s="212">
        <v>16</v>
      </c>
      <c r="V19" s="146">
        <v>16</v>
      </c>
      <c r="W19" s="146">
        <v>16</v>
      </c>
      <c r="X19" s="146">
        <v>16</v>
      </c>
      <c r="Y19" s="212">
        <v>16</v>
      </c>
      <c r="Z19" s="146">
        <v>16</v>
      </c>
      <c r="AA19" s="140">
        <v>16</v>
      </c>
      <c r="AB19" s="140">
        <v>16</v>
      </c>
      <c r="AC19" s="140">
        <v>16</v>
      </c>
      <c r="AD19" s="140">
        <v>16</v>
      </c>
      <c r="AE19" s="140">
        <v>16</v>
      </c>
      <c r="AF19" s="150">
        <v>16.1</v>
      </c>
      <c r="AG19" s="140">
        <v>16.1</v>
      </c>
      <c r="AH19" s="170">
        <v>16.1</v>
      </c>
      <c r="AI19" s="150">
        <v>16.200000000000003</v>
      </c>
      <c r="AJ19" s="140">
        <v>16.200000000000003</v>
      </c>
      <c r="AK19" s="140">
        <v>16.200000000000003</v>
      </c>
      <c r="AL19" s="140">
        <v>16.200000000000003</v>
      </c>
      <c r="AM19" s="150">
        <v>16.300000000000004</v>
      </c>
      <c r="AN19" s="140">
        <v>16.300000000000004</v>
      </c>
      <c r="AO19" s="140">
        <v>16.300000000000004</v>
      </c>
      <c r="AP19" s="251">
        <v>16.300000000000004</v>
      </c>
      <c r="AQ19" s="140">
        <v>16.300000000000004</v>
      </c>
      <c r="AR19" s="140">
        <v>16.300000000000004</v>
      </c>
      <c r="AS19" s="140">
        <v>16.300000000000004</v>
      </c>
      <c r="AT19" s="140">
        <v>16.300000000000004</v>
      </c>
      <c r="AU19" s="140">
        <v>16.300000000000004</v>
      </c>
      <c r="AV19" s="140"/>
      <c r="AW19" s="140"/>
      <c r="AX19" s="140"/>
      <c r="AY19" s="140"/>
      <c r="AZ19" s="140"/>
      <c r="BA19" s="140"/>
      <c r="BB19" s="140"/>
      <c r="BC19" s="140"/>
    </row>
    <row r="20" spans="1:55" ht="15.75" thickBot="1">
      <c r="A20">
        <v>1</v>
      </c>
      <c r="B20" t="str">
        <f>cartescoreCAM!I193</f>
        <v>GMan</v>
      </c>
      <c r="C20" s="100">
        <f>cartescoreCAM!N193</f>
        <v>14.7</v>
      </c>
      <c r="E20" s="97" t="s">
        <v>129</v>
      </c>
      <c r="F20" s="113"/>
      <c r="G20" s="122">
        <v>14.3</v>
      </c>
      <c r="H20" s="126">
        <v>14.3</v>
      </c>
      <c r="I20" s="188">
        <v>14.4</v>
      </c>
      <c r="J20" s="196">
        <v>14.4</v>
      </c>
      <c r="K20" s="146">
        <v>14.4</v>
      </c>
      <c r="L20" s="146">
        <v>14.4</v>
      </c>
      <c r="M20" s="197">
        <v>14.4</v>
      </c>
      <c r="N20" s="146">
        <v>14.4</v>
      </c>
      <c r="O20" s="146">
        <v>14.4</v>
      </c>
      <c r="P20" s="146">
        <v>14.4</v>
      </c>
      <c r="Q20" s="146">
        <v>14.4</v>
      </c>
      <c r="R20" s="146">
        <v>14.4</v>
      </c>
      <c r="S20" s="146">
        <v>14.4</v>
      </c>
      <c r="T20" s="146">
        <v>14.4</v>
      </c>
      <c r="U20" s="212">
        <v>14.4</v>
      </c>
      <c r="V20" s="146">
        <v>14.4</v>
      </c>
      <c r="W20" s="146">
        <v>14.4</v>
      </c>
      <c r="X20" s="146">
        <v>14.4</v>
      </c>
      <c r="Y20" s="212">
        <v>14.4</v>
      </c>
      <c r="Z20" s="146">
        <v>14.4</v>
      </c>
      <c r="AA20" s="140">
        <v>14.4</v>
      </c>
      <c r="AB20" s="140">
        <v>14.4</v>
      </c>
      <c r="AC20" s="140">
        <v>14.4</v>
      </c>
      <c r="AD20" s="140">
        <v>14.4</v>
      </c>
      <c r="AE20" s="140">
        <v>14.4</v>
      </c>
      <c r="AF20" s="140">
        <v>14.4</v>
      </c>
      <c r="AG20" s="220">
        <v>14.4</v>
      </c>
      <c r="AH20" s="170">
        <v>14.4</v>
      </c>
      <c r="AI20" s="140">
        <v>14.4</v>
      </c>
      <c r="AJ20" s="140">
        <v>14.4</v>
      </c>
      <c r="AK20" s="140">
        <v>14.4</v>
      </c>
      <c r="AL20" s="140">
        <v>14.4</v>
      </c>
      <c r="AM20" s="150">
        <v>14.5</v>
      </c>
      <c r="AN20" s="140">
        <v>14.5</v>
      </c>
      <c r="AO20" s="140">
        <v>14.5</v>
      </c>
      <c r="AP20" s="252">
        <v>14.5</v>
      </c>
      <c r="AQ20" s="150">
        <v>14.6</v>
      </c>
      <c r="AR20" s="140">
        <v>14.6</v>
      </c>
      <c r="AS20" s="140">
        <v>14.6</v>
      </c>
      <c r="AT20" s="140">
        <v>14.6</v>
      </c>
      <c r="AU20" s="150">
        <v>14.7</v>
      </c>
      <c r="AV20" s="140"/>
      <c r="AW20" s="140"/>
      <c r="AX20" s="140"/>
      <c r="AY20" s="140"/>
      <c r="AZ20" s="140"/>
      <c r="BA20" s="140"/>
      <c r="BB20" s="140"/>
      <c r="BC20" s="140"/>
    </row>
    <row r="21" spans="1:55" ht="15.75" thickBot="1">
      <c r="A21">
        <v>1</v>
      </c>
      <c r="B21" t="str">
        <f>cartescoreCAM!I194</f>
        <v>CSyl</v>
      </c>
      <c r="C21" s="100">
        <f>cartescoreCAM!N194</f>
        <v>8.8</v>
      </c>
      <c r="E21" s="97" t="s">
        <v>134</v>
      </c>
      <c r="F21" s="113"/>
      <c r="G21" s="122">
        <v>12.1</v>
      </c>
      <c r="H21" s="126">
        <v>10</v>
      </c>
      <c r="I21" s="169"/>
      <c r="J21" s="196">
        <v>10</v>
      </c>
      <c r="K21" s="146">
        <v>10</v>
      </c>
      <c r="L21" s="146">
        <v>10</v>
      </c>
      <c r="M21" s="197">
        <v>10</v>
      </c>
      <c r="N21" s="146">
        <v>10</v>
      </c>
      <c r="O21" s="195">
        <v>10.1</v>
      </c>
      <c r="P21" s="146">
        <v>10.1</v>
      </c>
      <c r="Q21" s="146">
        <v>10.1</v>
      </c>
      <c r="R21" s="146">
        <v>10.1</v>
      </c>
      <c r="S21" s="146">
        <v>10.1</v>
      </c>
      <c r="T21" s="195">
        <v>10.2</v>
      </c>
      <c r="U21" s="195">
        <v>10.299999999999999</v>
      </c>
      <c r="V21" s="146">
        <v>10.299999999999999</v>
      </c>
      <c r="W21" s="195">
        <v>10.399999999999999</v>
      </c>
      <c r="X21" s="146">
        <v>10.4</v>
      </c>
      <c r="Y21" s="212">
        <v>10.4</v>
      </c>
      <c r="Z21" s="194">
        <v>10.2</v>
      </c>
      <c r="AA21" s="140">
        <v>10.200000000000001</v>
      </c>
      <c r="AB21" s="148">
        <v>9.8</v>
      </c>
      <c r="AC21" s="140">
        <v>9.8</v>
      </c>
      <c r="AD21" s="220">
        <v>9.8</v>
      </c>
      <c r="AE21" s="140">
        <v>9.8</v>
      </c>
      <c r="AF21" s="140">
        <v>9.8</v>
      </c>
      <c r="AG21" s="148">
        <v>8.8</v>
      </c>
      <c r="AH21" s="170">
        <v>8.8</v>
      </c>
      <c r="AI21" s="140">
        <v>8.8</v>
      </c>
      <c r="AJ21" s="140">
        <v>8.8</v>
      </c>
      <c r="AK21" s="140">
        <v>8.8</v>
      </c>
      <c r="AL21" s="140">
        <v>8.8</v>
      </c>
      <c r="AM21" s="140">
        <v>8.8</v>
      </c>
      <c r="AN21" s="140">
        <v>8.8</v>
      </c>
      <c r="AO21" s="140">
        <v>8.8</v>
      </c>
      <c r="AP21" s="251">
        <v>8.8</v>
      </c>
      <c r="AQ21" s="140">
        <v>8.8</v>
      </c>
      <c r="AR21" s="140">
        <v>8.8</v>
      </c>
      <c r="AS21" s="140">
        <v>8.8</v>
      </c>
      <c r="AT21" s="140">
        <v>8.8</v>
      </c>
      <c r="AU21" s="140">
        <v>8.8</v>
      </c>
      <c r="AV21" s="140"/>
      <c r="AW21" s="140"/>
      <c r="AX21" s="140"/>
      <c r="AY21" s="140"/>
      <c r="AZ21" s="140"/>
      <c r="BA21" s="140"/>
      <c r="BB21" s="140"/>
      <c r="BC21" s="140"/>
    </row>
    <row r="22" spans="1:55" ht="15.75" thickBot="1">
      <c r="A22">
        <v>1</v>
      </c>
      <c r="B22" t="str">
        <f>cartescoreCAM!I195</f>
        <v>JPBra</v>
      </c>
      <c r="C22" s="100">
        <f>cartescoreCAM!N195</f>
        <v>14.699999999999998</v>
      </c>
      <c r="E22" s="97" t="s">
        <v>135</v>
      </c>
      <c r="F22" s="113"/>
      <c r="G22" s="122">
        <v>16.6</v>
      </c>
      <c r="H22" s="126">
        <v>14.2</v>
      </c>
      <c r="I22" s="169"/>
      <c r="J22" s="195">
        <v>14.299999999999999</v>
      </c>
      <c r="K22" s="146">
        <v>14.299999999999999</v>
      </c>
      <c r="L22" s="195">
        <v>14.399999999999999</v>
      </c>
      <c r="M22" s="146">
        <v>14.399999999999999</v>
      </c>
      <c r="N22" s="146">
        <v>14.399999999999999</v>
      </c>
      <c r="O22" s="146">
        <v>14.399999999999999</v>
      </c>
      <c r="P22" s="146">
        <v>14.399999999999999</v>
      </c>
      <c r="Q22" s="146">
        <v>14.399999999999999</v>
      </c>
      <c r="R22" s="146">
        <v>14.399999999999999</v>
      </c>
      <c r="S22" s="146">
        <v>14.399999999999999</v>
      </c>
      <c r="T22" s="146">
        <v>14.399999999999999</v>
      </c>
      <c r="U22" s="212">
        <v>14.399999999999999</v>
      </c>
      <c r="V22" s="146">
        <v>14.399999999999999</v>
      </c>
      <c r="W22" s="146">
        <v>14.399999999999999</v>
      </c>
      <c r="X22" s="195">
        <v>14.499999999999998</v>
      </c>
      <c r="Y22" s="212">
        <v>14.499999999999998</v>
      </c>
      <c r="Z22" s="146">
        <v>14.499999999999998</v>
      </c>
      <c r="AA22" s="150">
        <v>14.599999999999998</v>
      </c>
      <c r="AB22" s="140">
        <v>14.599999999999998</v>
      </c>
      <c r="AC22" s="140">
        <v>14.599999999999998</v>
      </c>
      <c r="AD22" s="220">
        <v>14.599999999999998</v>
      </c>
      <c r="AE22" s="140">
        <v>14.599999999999998</v>
      </c>
      <c r="AF22" s="140">
        <v>14.599999999999998</v>
      </c>
      <c r="AG22" s="140">
        <v>14.599999999999998</v>
      </c>
      <c r="AH22" s="170">
        <v>14.599999999999998</v>
      </c>
      <c r="AI22" s="140">
        <v>14.599999999999998</v>
      </c>
      <c r="AJ22" s="140">
        <v>14.599999999999998</v>
      </c>
      <c r="AK22" s="140">
        <v>14.599999999999998</v>
      </c>
      <c r="AL22" s="140">
        <v>14.599999999999998</v>
      </c>
      <c r="AM22" s="150">
        <v>14.699999999999998</v>
      </c>
      <c r="AN22" s="140">
        <v>14.699999999999998</v>
      </c>
      <c r="AO22" s="140">
        <v>14.699999999999998</v>
      </c>
      <c r="AP22" s="251">
        <v>14.699999999999998</v>
      </c>
      <c r="AQ22" s="140">
        <v>14.699999999999998</v>
      </c>
      <c r="AR22" s="140">
        <v>14.699999999999998</v>
      </c>
      <c r="AS22" s="140">
        <v>14.699999999999998</v>
      </c>
      <c r="AT22" s="140">
        <v>14.699999999999998</v>
      </c>
      <c r="AU22" s="140">
        <v>14.699999999999998</v>
      </c>
      <c r="AV22" s="140"/>
      <c r="AW22" s="140"/>
      <c r="AX22" s="140"/>
      <c r="AY22" s="140"/>
      <c r="AZ22" s="140"/>
      <c r="BA22" s="140"/>
      <c r="BB22" s="140"/>
      <c r="BC22" s="140"/>
    </row>
    <row r="23" spans="1:55" ht="15.75" thickBot="1">
      <c r="A23">
        <v>1</v>
      </c>
      <c r="B23" t="str">
        <f>cartescoreCAM!I196</f>
        <v>PRoq</v>
      </c>
      <c r="C23" s="100">
        <f>cartescoreCAM!N196</f>
        <v>14.499999999999998</v>
      </c>
      <c r="E23" s="97" t="s">
        <v>136</v>
      </c>
      <c r="F23" s="113"/>
      <c r="G23" s="122">
        <v>17.8</v>
      </c>
      <c r="H23" s="126">
        <v>14.6</v>
      </c>
      <c r="I23" s="169"/>
      <c r="J23" s="196">
        <v>14.6</v>
      </c>
      <c r="K23" s="146">
        <v>14.6</v>
      </c>
      <c r="L23" s="195">
        <v>14.7</v>
      </c>
      <c r="M23" s="146">
        <v>14.7</v>
      </c>
      <c r="N23" s="146">
        <v>14.7</v>
      </c>
      <c r="O23" s="195">
        <v>14.799999999999999</v>
      </c>
      <c r="P23" s="146">
        <v>14.799999999999999</v>
      </c>
      <c r="Q23" s="146">
        <v>14.799999999999999</v>
      </c>
      <c r="R23" s="146">
        <v>14.799999999999999</v>
      </c>
      <c r="S23" s="146">
        <v>14.799999999999999</v>
      </c>
      <c r="T23" s="146">
        <v>14.799999999999999</v>
      </c>
      <c r="U23" s="212">
        <v>14.799999999999999</v>
      </c>
      <c r="V23" s="146">
        <v>14.799999999999999</v>
      </c>
      <c r="W23" s="146">
        <v>14.799999999999999</v>
      </c>
      <c r="X23" s="146">
        <v>14.799999999999999</v>
      </c>
      <c r="Y23" s="212">
        <v>14.799999999999999</v>
      </c>
      <c r="Z23" s="146">
        <v>14.799999999999999</v>
      </c>
      <c r="AA23" s="140">
        <v>14.799999999999999</v>
      </c>
      <c r="AB23" s="140">
        <v>14.799999999999999</v>
      </c>
      <c r="AC23" s="140">
        <v>14.799999999999999</v>
      </c>
      <c r="AD23" s="140">
        <v>14.799999999999999</v>
      </c>
      <c r="AE23" s="148">
        <v>14.499999999999998</v>
      </c>
      <c r="AF23" s="140">
        <v>14.499999999999998</v>
      </c>
      <c r="AG23" s="140">
        <v>14.499999999999998</v>
      </c>
      <c r="AH23" s="170">
        <v>14.499999999999998</v>
      </c>
      <c r="AI23" s="140">
        <v>14.499999999999998</v>
      </c>
      <c r="AJ23" s="140">
        <v>14.499999999999998</v>
      </c>
      <c r="AK23" s="140">
        <v>14.499999999999998</v>
      </c>
      <c r="AL23" s="140">
        <v>14.499999999999998</v>
      </c>
      <c r="AM23" s="140">
        <v>14.499999999999998</v>
      </c>
      <c r="AN23" s="140">
        <v>14.499999999999998</v>
      </c>
      <c r="AO23" s="140">
        <v>14.499999999999998</v>
      </c>
      <c r="AP23" s="251">
        <v>14.499999999999998</v>
      </c>
      <c r="AQ23" s="140">
        <v>14.499999999999998</v>
      </c>
      <c r="AR23" s="220">
        <v>14.499999999999998</v>
      </c>
      <c r="AS23" s="140">
        <v>14.499999999999998</v>
      </c>
      <c r="AT23" s="140">
        <v>14.499999999999998</v>
      </c>
      <c r="AU23" s="140">
        <v>14.499999999999998</v>
      </c>
      <c r="AV23" s="140"/>
      <c r="AW23" s="140"/>
      <c r="AX23" s="140"/>
      <c r="AY23" s="140"/>
      <c r="AZ23" s="140"/>
      <c r="BA23" s="140"/>
      <c r="BB23" s="140"/>
      <c r="BC23" s="140"/>
    </row>
    <row r="24" spans="1:55" ht="15.75" thickBot="1">
      <c r="A24">
        <v>1</v>
      </c>
      <c r="B24" t="str">
        <f>cartescoreCAM!I197</f>
        <v>JRou</v>
      </c>
      <c r="C24" s="100">
        <f>cartescoreCAM!N197</f>
        <v>21.30000000000001</v>
      </c>
      <c r="E24" s="97" t="s">
        <v>140</v>
      </c>
      <c r="F24" s="113"/>
      <c r="G24" s="122">
        <v>26.6</v>
      </c>
      <c r="H24" s="126">
        <v>22.9</v>
      </c>
      <c r="I24" s="169"/>
      <c r="J24" s="123"/>
      <c r="K24" s="123"/>
      <c r="L24" s="195">
        <v>23</v>
      </c>
      <c r="M24" s="195">
        <v>23.1</v>
      </c>
      <c r="N24" s="195">
        <v>23.200000000000003</v>
      </c>
      <c r="O24" s="146">
        <v>23.200000000000003</v>
      </c>
      <c r="P24" s="197">
        <v>23.200000000000003</v>
      </c>
      <c r="Q24" s="146">
        <v>23.200000000000003</v>
      </c>
      <c r="R24" s="146">
        <v>23.200000000000003</v>
      </c>
      <c r="S24" s="146">
        <v>23.200000000000003</v>
      </c>
      <c r="T24" s="146">
        <v>23.200000000000003</v>
      </c>
      <c r="U24" s="212">
        <v>23.200000000000003</v>
      </c>
      <c r="V24" s="146">
        <v>23.200000000000003</v>
      </c>
      <c r="W24" s="195">
        <v>23.300000000000004</v>
      </c>
      <c r="X24" s="195">
        <v>23.400000000000006</v>
      </c>
      <c r="Y24" s="212">
        <v>23.400000000000006</v>
      </c>
      <c r="Z24" s="146">
        <v>23.400000000000006</v>
      </c>
      <c r="AA24" s="140">
        <v>23.400000000000006</v>
      </c>
      <c r="AB24" s="149">
        <v>23.400000000000006</v>
      </c>
      <c r="AC24" s="149">
        <v>23.400000000000006</v>
      </c>
      <c r="AD24" s="140">
        <v>23.400000000000006</v>
      </c>
      <c r="AE24" s="140">
        <v>23.400000000000006</v>
      </c>
      <c r="AF24" s="150">
        <v>23.500000000000007</v>
      </c>
      <c r="AG24" s="140">
        <v>23.500000000000007</v>
      </c>
      <c r="AH24" s="237">
        <v>21.10000000000001</v>
      </c>
      <c r="AI24" s="150">
        <v>21.20000000000001</v>
      </c>
      <c r="AJ24" s="220">
        <v>21.20000000000001</v>
      </c>
      <c r="AK24" s="220">
        <v>21.20000000000001</v>
      </c>
      <c r="AL24" s="150">
        <v>21.30000000000001</v>
      </c>
      <c r="AM24" s="149">
        <v>21.30000000000001</v>
      </c>
      <c r="AN24" s="246">
        <v>21.3</v>
      </c>
      <c r="AO24" s="140">
        <v>21.30000000000001</v>
      </c>
      <c r="AP24" s="251">
        <v>21.30000000000001</v>
      </c>
      <c r="AQ24" s="140">
        <v>21.30000000000001</v>
      </c>
      <c r="AR24" s="140">
        <v>21.30000000000001</v>
      </c>
      <c r="AS24" s="140">
        <v>21.30000000000001</v>
      </c>
      <c r="AT24" s="140">
        <v>21.30000000000001</v>
      </c>
      <c r="AU24" s="140">
        <v>21.30000000000001</v>
      </c>
      <c r="AV24" s="140"/>
      <c r="AW24" s="140"/>
      <c r="AX24" s="140"/>
      <c r="AY24" s="140"/>
      <c r="AZ24" s="140"/>
      <c r="BA24" s="140"/>
      <c r="BB24" s="140"/>
      <c r="BC24" s="140"/>
    </row>
    <row r="25" spans="1:55" ht="15.75" thickBot="1">
      <c r="A25">
        <v>1</v>
      </c>
      <c r="B25" t="str">
        <f>cartescoreCAM!I198</f>
        <v>JlDel</v>
      </c>
      <c r="C25" s="100">
        <f>cartescoreCAM!N198</f>
        <v>14.9</v>
      </c>
      <c r="E25" s="97" t="s">
        <v>199</v>
      </c>
      <c r="F25" s="113"/>
      <c r="G25" s="122">
        <v>14.9</v>
      </c>
      <c r="H25" s="126">
        <v>14.9</v>
      </c>
      <c r="I25" s="169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235">
        <v>14.9</v>
      </c>
      <c r="AI25" s="220">
        <v>14.9</v>
      </c>
      <c r="AJ25" s="220">
        <v>14.9</v>
      </c>
      <c r="AK25" s="140">
        <v>14.9</v>
      </c>
      <c r="AL25" s="140">
        <v>14.9</v>
      </c>
      <c r="AM25" s="140">
        <v>14.9</v>
      </c>
      <c r="AN25" s="140">
        <v>14.9</v>
      </c>
      <c r="AO25" s="140">
        <v>14.9</v>
      </c>
      <c r="AP25" s="251">
        <v>14.9</v>
      </c>
      <c r="AQ25" s="140">
        <v>14.9</v>
      </c>
      <c r="AR25" s="140">
        <v>14.9</v>
      </c>
      <c r="AS25" s="140">
        <v>14.9</v>
      </c>
      <c r="AT25" s="140">
        <v>14.9</v>
      </c>
      <c r="AU25" s="140">
        <v>14.9</v>
      </c>
      <c r="AV25" s="140"/>
      <c r="AW25" s="140"/>
      <c r="AX25" s="140"/>
      <c r="AY25" s="140"/>
      <c r="AZ25" s="140"/>
      <c r="BA25" s="140"/>
      <c r="BB25" s="140"/>
      <c r="BC25" s="140"/>
    </row>
    <row r="26" spans="1:55" ht="15.75" thickBot="1">
      <c r="A26">
        <v>1</v>
      </c>
      <c r="B26" t="str">
        <f>cartescoreCAM!I199</f>
        <v>AlPel</v>
      </c>
      <c r="C26" s="100">
        <f>cartescoreCAM!N199</f>
        <v>24.400000000000002</v>
      </c>
      <c r="E26" s="97" t="s">
        <v>147</v>
      </c>
      <c r="F26" s="113"/>
      <c r="G26" s="122">
        <v>24.2</v>
      </c>
      <c r="H26" s="126">
        <v>24.2</v>
      </c>
      <c r="I26" s="169"/>
      <c r="J26" s="123"/>
      <c r="K26" s="123"/>
      <c r="L26" s="123"/>
      <c r="M26" s="195">
        <v>24.3</v>
      </c>
      <c r="N26" s="146">
        <v>24.3</v>
      </c>
      <c r="O26" s="146">
        <v>24.3</v>
      </c>
      <c r="P26" s="146">
        <v>24.3</v>
      </c>
      <c r="Q26" s="146">
        <v>24.3</v>
      </c>
      <c r="R26" s="146">
        <v>24.3</v>
      </c>
      <c r="S26" s="146">
        <v>24.3</v>
      </c>
      <c r="T26" s="195">
        <v>24.400000000000002</v>
      </c>
      <c r="U26" s="212">
        <v>24.400000000000002</v>
      </c>
      <c r="V26" s="146">
        <v>24.400000000000002</v>
      </c>
      <c r="W26" s="146">
        <v>24.400000000000002</v>
      </c>
      <c r="X26" s="146">
        <v>24.400000000000002</v>
      </c>
      <c r="Y26" s="212">
        <v>24.400000000000002</v>
      </c>
      <c r="Z26" s="146">
        <v>24.400000000000002</v>
      </c>
      <c r="AA26" s="140">
        <v>24.400000000000002</v>
      </c>
      <c r="AB26" s="140">
        <v>24.400000000000002</v>
      </c>
      <c r="AC26" s="140">
        <v>24.400000000000002</v>
      </c>
      <c r="AD26" s="140">
        <v>24.400000000000002</v>
      </c>
      <c r="AE26" s="140">
        <v>24.400000000000002</v>
      </c>
      <c r="AF26" s="140">
        <v>24.400000000000002</v>
      </c>
      <c r="AG26" s="140">
        <v>24.400000000000002</v>
      </c>
      <c r="AH26" s="170">
        <v>24.400000000000002</v>
      </c>
      <c r="AI26" s="140">
        <v>24.400000000000002</v>
      </c>
      <c r="AJ26" s="140">
        <v>24.400000000000002</v>
      </c>
      <c r="AK26" s="140">
        <v>24.400000000000002</v>
      </c>
      <c r="AL26" s="140">
        <v>24.400000000000002</v>
      </c>
      <c r="AM26" s="140">
        <v>24.400000000000002</v>
      </c>
      <c r="AN26" s="140">
        <v>24.400000000000002</v>
      </c>
      <c r="AO26" s="140">
        <v>24.400000000000002</v>
      </c>
      <c r="AP26" s="251">
        <v>24.400000000000002</v>
      </c>
      <c r="AQ26" s="140">
        <v>24.400000000000002</v>
      </c>
      <c r="AR26" s="140">
        <v>24.400000000000002</v>
      </c>
      <c r="AS26" s="140">
        <v>24.400000000000002</v>
      </c>
      <c r="AT26" s="140">
        <v>24.400000000000002</v>
      </c>
      <c r="AU26" s="140">
        <v>24.400000000000002</v>
      </c>
      <c r="AV26" s="140"/>
      <c r="AW26" s="140"/>
      <c r="AX26" s="140"/>
      <c r="AY26" s="140"/>
      <c r="AZ26" s="140"/>
      <c r="BA26" s="140"/>
      <c r="BB26" s="140"/>
      <c r="BC26" s="140"/>
    </row>
    <row r="27" spans="1:55" ht="15.75" thickBot="1">
      <c r="A27">
        <v>1</v>
      </c>
      <c r="B27" t="str">
        <f>cartescoreCAM!I200</f>
        <v>JBLef</v>
      </c>
      <c r="C27" s="100">
        <f>cartescoreCAM!N200</f>
        <v>25.700000000000003</v>
      </c>
      <c r="E27" s="97" t="s">
        <v>148</v>
      </c>
      <c r="F27" s="113"/>
      <c r="G27" s="122">
        <v>27.7</v>
      </c>
      <c r="H27" s="126">
        <v>18.8</v>
      </c>
      <c r="I27" s="169"/>
      <c r="J27" s="123"/>
      <c r="K27" s="123"/>
      <c r="L27" s="123"/>
      <c r="M27" s="195">
        <v>25.700000000000003</v>
      </c>
      <c r="N27" s="146">
        <v>25.700000000000003</v>
      </c>
      <c r="O27" s="146">
        <v>25.700000000000003</v>
      </c>
      <c r="P27" s="146">
        <v>25.700000000000003</v>
      </c>
      <c r="Q27" s="146">
        <v>25.700000000000003</v>
      </c>
      <c r="R27" s="146">
        <v>25.700000000000003</v>
      </c>
      <c r="S27" s="146">
        <v>25.700000000000003</v>
      </c>
      <c r="T27" s="146">
        <v>25.700000000000003</v>
      </c>
      <c r="U27" s="212">
        <v>25.700000000000003</v>
      </c>
      <c r="V27" s="146">
        <v>25.700000000000003</v>
      </c>
      <c r="W27" s="146">
        <v>25.700000000000003</v>
      </c>
      <c r="X27" s="146">
        <v>25.700000000000003</v>
      </c>
      <c r="Y27" s="212">
        <v>25.700000000000003</v>
      </c>
      <c r="Z27" s="146">
        <v>25.700000000000003</v>
      </c>
      <c r="AA27" s="140">
        <v>25.700000000000003</v>
      </c>
      <c r="AB27" s="140">
        <v>25.700000000000003</v>
      </c>
      <c r="AC27" s="140">
        <v>25.700000000000003</v>
      </c>
      <c r="AD27" s="140">
        <v>25.700000000000003</v>
      </c>
      <c r="AE27" s="140">
        <v>25.700000000000003</v>
      </c>
      <c r="AF27" s="140">
        <v>25.700000000000003</v>
      </c>
      <c r="AG27" s="140">
        <v>25.700000000000003</v>
      </c>
      <c r="AH27" s="170">
        <v>25.700000000000003</v>
      </c>
      <c r="AI27" s="140">
        <v>25.700000000000003</v>
      </c>
      <c r="AJ27" s="140">
        <v>25.700000000000003</v>
      </c>
      <c r="AK27" s="140">
        <v>25.700000000000003</v>
      </c>
      <c r="AL27" s="140">
        <v>25.700000000000003</v>
      </c>
      <c r="AM27" s="140">
        <v>25.700000000000003</v>
      </c>
      <c r="AN27" s="140">
        <v>25.700000000000003</v>
      </c>
      <c r="AO27" s="140">
        <v>25.700000000000003</v>
      </c>
      <c r="AP27" s="251">
        <v>25.700000000000003</v>
      </c>
      <c r="AQ27" s="140">
        <v>25.700000000000003</v>
      </c>
      <c r="AR27" s="140">
        <v>25.700000000000003</v>
      </c>
      <c r="AS27" s="140">
        <v>25.700000000000003</v>
      </c>
      <c r="AT27" s="140">
        <v>25.700000000000003</v>
      </c>
      <c r="AU27" s="140">
        <v>25.700000000000003</v>
      </c>
      <c r="AV27" s="140"/>
      <c r="AW27" s="140"/>
      <c r="AX27" s="140"/>
      <c r="AY27" s="140"/>
      <c r="AZ27" s="140"/>
      <c r="BA27" s="140"/>
      <c r="BB27" s="140"/>
      <c r="BC27" s="140"/>
    </row>
    <row r="28" spans="1:55" ht="15.75" thickBot="1">
      <c r="A28">
        <v>1</v>
      </c>
      <c r="B28" t="str">
        <f>cartescoreCAM!I201</f>
        <v>CRoub</v>
      </c>
      <c r="C28" s="100">
        <f>cartescoreCAM!N201</f>
        <v>23.500000000000007</v>
      </c>
      <c r="E28" s="97" t="s">
        <v>149</v>
      </c>
      <c r="F28" s="113"/>
      <c r="G28" s="144">
        <v>22.3</v>
      </c>
      <c r="H28" s="126">
        <v>23</v>
      </c>
      <c r="I28" s="169"/>
      <c r="J28" s="123"/>
      <c r="K28" s="123"/>
      <c r="L28" s="123"/>
      <c r="M28" s="195">
        <v>23.1</v>
      </c>
      <c r="N28" s="146">
        <v>23.1</v>
      </c>
      <c r="O28" s="146">
        <v>23.1</v>
      </c>
      <c r="P28" s="195">
        <v>23.200000000000003</v>
      </c>
      <c r="Q28" s="146">
        <v>23.200000000000003</v>
      </c>
      <c r="R28" s="146">
        <v>23.200000000000003</v>
      </c>
      <c r="S28" s="146">
        <v>23.200000000000003</v>
      </c>
      <c r="T28" s="146">
        <v>23.200000000000003</v>
      </c>
      <c r="U28" s="212">
        <v>23.200000000000003</v>
      </c>
      <c r="V28" s="146">
        <v>23.200000000000003</v>
      </c>
      <c r="W28" s="146">
        <v>23.200000000000003</v>
      </c>
      <c r="X28" s="146">
        <v>23.200000000000003</v>
      </c>
      <c r="Y28" s="212">
        <v>23.200000000000003</v>
      </c>
      <c r="Z28" s="195">
        <v>23.300000000000004</v>
      </c>
      <c r="AA28" s="140">
        <v>23.300000000000004</v>
      </c>
      <c r="AB28" s="150">
        <v>23.400000000000006</v>
      </c>
      <c r="AC28" s="150">
        <v>23.500000000000007</v>
      </c>
      <c r="AD28" s="140">
        <v>23.400000000000006</v>
      </c>
      <c r="AE28" s="140">
        <v>23.400000000000006</v>
      </c>
      <c r="AF28" s="220">
        <v>23.400000000000006</v>
      </c>
      <c r="AG28" s="220">
        <v>23.400000000000006</v>
      </c>
      <c r="AH28" s="170">
        <v>23.400000000000006</v>
      </c>
      <c r="AI28" s="140">
        <v>23.400000000000006</v>
      </c>
      <c r="AJ28" s="140">
        <v>23.400000000000006</v>
      </c>
      <c r="AK28" s="140">
        <v>23.400000000000006</v>
      </c>
      <c r="AL28" s="140">
        <v>23.400000000000006</v>
      </c>
      <c r="AM28" s="140">
        <v>23.400000000000006</v>
      </c>
      <c r="AN28" s="140">
        <v>23.400000000000006</v>
      </c>
      <c r="AO28" s="140">
        <v>23.400000000000006</v>
      </c>
      <c r="AP28" s="251">
        <v>23.400000000000006</v>
      </c>
      <c r="AQ28" s="150">
        <v>23.500000000000007</v>
      </c>
      <c r="AR28" s="253">
        <v>23.5</v>
      </c>
      <c r="AS28" s="140">
        <v>23.500000000000007</v>
      </c>
      <c r="AT28" s="140">
        <v>23.500000000000007</v>
      </c>
      <c r="AU28" s="140">
        <v>23.500000000000007</v>
      </c>
      <c r="AV28" s="140"/>
      <c r="AW28" s="140"/>
      <c r="AX28" s="140"/>
      <c r="AY28" s="140"/>
      <c r="AZ28" s="140"/>
      <c r="BA28" s="140"/>
      <c r="BB28" s="140"/>
      <c r="BC28" s="140"/>
    </row>
    <row r="29" spans="1:55" ht="15.75" thickBot="1">
      <c r="A29">
        <v>1</v>
      </c>
      <c r="B29" t="str">
        <f>cartescoreCAM!I202</f>
        <v>GPic</v>
      </c>
      <c r="C29" s="100">
        <f>cartescoreCAM!N202</f>
        <v>14.299999999999999</v>
      </c>
      <c r="E29" s="97" t="s">
        <v>150</v>
      </c>
      <c r="F29" s="113"/>
      <c r="G29" s="122">
        <v>18</v>
      </c>
      <c r="H29" s="126">
        <v>14</v>
      </c>
      <c r="I29" s="169"/>
      <c r="J29" s="123"/>
      <c r="K29" s="123"/>
      <c r="L29" s="123"/>
      <c r="M29" s="195">
        <v>14.1</v>
      </c>
      <c r="N29" s="146">
        <v>14.1</v>
      </c>
      <c r="O29" s="146">
        <v>14.1</v>
      </c>
      <c r="P29" s="146">
        <v>14.1</v>
      </c>
      <c r="Q29" s="146">
        <v>14.1</v>
      </c>
      <c r="R29" s="146">
        <v>14.1</v>
      </c>
      <c r="S29" s="146">
        <v>14.1</v>
      </c>
      <c r="T29" s="146">
        <v>14.1</v>
      </c>
      <c r="U29" s="212">
        <v>14.1</v>
      </c>
      <c r="V29" s="195">
        <v>14.2</v>
      </c>
      <c r="W29" s="146">
        <v>14.2</v>
      </c>
      <c r="X29" s="195">
        <v>14.299999999999999</v>
      </c>
      <c r="Y29" s="212">
        <v>14.299999999999999</v>
      </c>
      <c r="Z29" s="146">
        <v>14.299999999999999</v>
      </c>
      <c r="AA29" s="140">
        <v>14.299999999999999</v>
      </c>
      <c r="AB29" s="140">
        <v>14.299999999999999</v>
      </c>
      <c r="AC29" s="140">
        <v>14.299999999999999</v>
      </c>
      <c r="AD29" s="140">
        <v>14.299999999999999</v>
      </c>
      <c r="AE29" s="140">
        <v>14.299999999999999</v>
      </c>
      <c r="AF29" s="140">
        <v>14.299999999999999</v>
      </c>
      <c r="AG29" s="140">
        <v>14.299999999999999</v>
      </c>
      <c r="AH29" s="170">
        <v>14.299999999999999</v>
      </c>
      <c r="AI29" s="140">
        <v>14.299999999999999</v>
      </c>
      <c r="AJ29" s="140">
        <v>14.299999999999999</v>
      </c>
      <c r="AK29" s="140">
        <v>14.299999999999999</v>
      </c>
      <c r="AL29" s="140">
        <v>14.299999999999999</v>
      </c>
      <c r="AM29" s="140">
        <v>14.299999999999999</v>
      </c>
      <c r="AN29" s="140">
        <v>14.299999999999999</v>
      </c>
      <c r="AO29" s="140">
        <v>14.299999999999999</v>
      </c>
      <c r="AP29" s="251">
        <v>14.299999999999999</v>
      </c>
      <c r="AQ29" s="140">
        <v>14.299999999999999</v>
      </c>
      <c r="AR29" s="140">
        <v>14.299999999999999</v>
      </c>
      <c r="AS29" s="140">
        <v>14.299999999999999</v>
      </c>
      <c r="AT29" s="140">
        <v>14.299999999999999</v>
      </c>
      <c r="AU29" s="140">
        <v>14.299999999999999</v>
      </c>
      <c r="AV29" s="140"/>
      <c r="AW29" s="140"/>
      <c r="AX29" s="140"/>
      <c r="AY29" s="140"/>
      <c r="AZ29" s="140"/>
      <c r="BA29" s="140"/>
      <c r="BB29" s="140"/>
      <c r="BC29" s="140"/>
    </row>
    <row r="30" spans="1:55" ht="15.75" thickBot="1">
      <c r="A30">
        <v>1</v>
      </c>
      <c r="B30" t="str">
        <f>cartescoreCAM!I203</f>
        <v>BCue</v>
      </c>
      <c r="C30" s="100">
        <f>cartescoreCAM!N203</f>
        <v>17.400000000000002</v>
      </c>
      <c r="E30" s="97" t="s">
        <v>151</v>
      </c>
      <c r="F30" s="113"/>
      <c r="G30" s="122">
        <v>16.3</v>
      </c>
      <c r="H30" s="126">
        <v>16.7</v>
      </c>
      <c r="I30" s="169"/>
      <c r="J30" s="123"/>
      <c r="K30" s="123"/>
      <c r="L30" s="123"/>
      <c r="M30" s="195">
        <v>16.8</v>
      </c>
      <c r="N30" s="146">
        <v>16.8</v>
      </c>
      <c r="O30" s="146">
        <v>16.8</v>
      </c>
      <c r="P30" s="146">
        <v>16.8</v>
      </c>
      <c r="Q30" s="146">
        <v>16.8</v>
      </c>
      <c r="R30" s="146">
        <v>16.8</v>
      </c>
      <c r="S30" s="146">
        <v>16.8</v>
      </c>
      <c r="T30" s="195">
        <v>16.900000000000002</v>
      </c>
      <c r="U30" s="212">
        <v>16.900000000000002</v>
      </c>
      <c r="V30" s="146">
        <v>16.900000000000002</v>
      </c>
      <c r="W30" s="146">
        <v>16.900000000000002</v>
      </c>
      <c r="X30" s="146">
        <v>16.900000000000002</v>
      </c>
      <c r="Y30" s="212">
        <v>16.900000000000002</v>
      </c>
      <c r="Z30" s="146">
        <v>16.900000000000002</v>
      </c>
      <c r="AA30" s="140">
        <v>16.900000000000002</v>
      </c>
      <c r="AB30" s="150">
        <v>17.000000000000004</v>
      </c>
      <c r="AC30" s="140">
        <v>17.000000000000004</v>
      </c>
      <c r="AD30" s="140">
        <v>17.000000000000004</v>
      </c>
      <c r="AE30" s="140">
        <v>17.000000000000004</v>
      </c>
      <c r="AF30" s="150">
        <v>17.100000000000005</v>
      </c>
      <c r="AG30" s="140">
        <v>17.100000000000005</v>
      </c>
      <c r="AH30" s="236">
        <v>17.200000000000006</v>
      </c>
      <c r="AI30" s="140">
        <v>17.200000000000006</v>
      </c>
      <c r="AJ30" s="140">
        <v>17.200000000000006</v>
      </c>
      <c r="AK30" s="140">
        <v>17.200000000000006</v>
      </c>
      <c r="AL30" s="140">
        <v>17.200000000000006</v>
      </c>
      <c r="AM30" s="140">
        <v>17.200000000000006</v>
      </c>
      <c r="AN30" s="140">
        <v>17.200000000000006</v>
      </c>
      <c r="AO30" s="140">
        <v>17.200000000000006</v>
      </c>
      <c r="AP30" s="251">
        <v>17.200000000000006</v>
      </c>
      <c r="AQ30" s="140">
        <v>17.200000000000006</v>
      </c>
      <c r="AR30" s="150">
        <v>17.300000000000008</v>
      </c>
      <c r="AS30" s="140">
        <v>17.3</v>
      </c>
      <c r="AT30" s="140">
        <v>17.3</v>
      </c>
      <c r="AU30" s="150">
        <v>17.4</v>
      </c>
      <c r="AV30" s="140"/>
      <c r="AW30" s="140"/>
      <c r="AX30" s="140"/>
      <c r="AY30" s="140"/>
      <c r="AZ30" s="140"/>
      <c r="BA30" s="140"/>
      <c r="BB30" s="140"/>
      <c r="BC30" s="140"/>
    </row>
    <row r="31" spans="1:55" ht="15.75" thickBot="1">
      <c r="A31">
        <v>1</v>
      </c>
      <c r="B31" t="str">
        <f>cartescoreCAM!I204</f>
        <v>RBoc</v>
      </c>
      <c r="C31" s="100">
        <f>cartescoreCAM!N204</f>
        <v>18.1</v>
      </c>
      <c r="E31" s="97" t="s">
        <v>152</v>
      </c>
      <c r="F31" s="113"/>
      <c r="G31" s="122">
        <v>17.5</v>
      </c>
      <c r="H31" s="126">
        <v>18</v>
      </c>
      <c r="I31" s="169"/>
      <c r="J31" s="123"/>
      <c r="K31" s="123"/>
      <c r="L31" s="123"/>
      <c r="M31" s="195">
        <v>18.1</v>
      </c>
      <c r="N31" s="146">
        <v>18.1</v>
      </c>
      <c r="O31" s="146">
        <v>18.1</v>
      </c>
      <c r="P31" s="146">
        <v>18.1</v>
      </c>
      <c r="Q31" s="146">
        <v>18.1</v>
      </c>
      <c r="R31" s="146">
        <v>18.1</v>
      </c>
      <c r="S31" s="146">
        <v>18.1</v>
      </c>
      <c r="T31" s="146">
        <v>18.1</v>
      </c>
      <c r="U31" s="212">
        <v>18.1</v>
      </c>
      <c r="V31" s="146">
        <v>18.1</v>
      </c>
      <c r="W31" s="146">
        <v>18.1</v>
      </c>
      <c r="X31" s="146">
        <v>18.1</v>
      </c>
      <c r="Y31" s="212">
        <v>18.1</v>
      </c>
      <c r="Z31" s="146">
        <v>18.1</v>
      </c>
      <c r="AA31" s="140">
        <v>18.1</v>
      </c>
      <c r="AB31" s="140">
        <v>18.1</v>
      </c>
      <c r="AC31" s="140">
        <v>18.1</v>
      </c>
      <c r="AD31" s="140">
        <v>18.1</v>
      </c>
      <c r="AE31" s="150">
        <v>18.1</v>
      </c>
      <c r="AF31" s="140">
        <v>18.1</v>
      </c>
      <c r="AG31" s="140">
        <v>18.1</v>
      </c>
      <c r="AH31" s="170">
        <v>18.1</v>
      </c>
      <c r="AI31" s="140">
        <v>18.1</v>
      </c>
      <c r="AJ31" s="140">
        <v>18.1</v>
      </c>
      <c r="AK31" s="140">
        <v>18.1</v>
      </c>
      <c r="AL31" s="140">
        <v>18.1</v>
      </c>
      <c r="AM31" s="140">
        <v>18.1</v>
      </c>
      <c r="AN31" s="140">
        <v>18.1</v>
      </c>
      <c r="AO31" s="140">
        <v>18.1</v>
      </c>
      <c r="AP31" s="251">
        <v>18.1</v>
      </c>
      <c r="AQ31" s="140">
        <v>18.1</v>
      </c>
      <c r="AR31" s="140">
        <v>18.1</v>
      </c>
      <c r="AS31" s="140">
        <v>18.1</v>
      </c>
      <c r="AT31" s="140">
        <v>18.1</v>
      </c>
      <c r="AU31" s="140">
        <v>18.1</v>
      </c>
      <c r="AV31" s="140"/>
      <c r="AW31" s="140"/>
      <c r="AX31" s="140"/>
      <c r="AY31" s="140"/>
      <c r="AZ31" s="140"/>
      <c r="BA31" s="140"/>
      <c r="BB31" s="140"/>
      <c r="BC31" s="140"/>
    </row>
    <row r="32" spans="1:55" ht="15.75" thickBot="1">
      <c r="A32">
        <v>1</v>
      </c>
      <c r="B32" t="str">
        <f>cartescoreCAM!I205</f>
        <v>PCot</v>
      </c>
      <c r="C32" s="100">
        <f>cartescoreCAM!N205</f>
        <v>17.8</v>
      </c>
      <c r="E32" s="97" t="s">
        <v>160</v>
      </c>
      <c r="F32" s="113"/>
      <c r="G32" s="122">
        <v>20.1</v>
      </c>
      <c r="H32" s="126">
        <v>18</v>
      </c>
      <c r="I32" s="169"/>
      <c r="J32" s="123"/>
      <c r="K32" s="123"/>
      <c r="L32" s="123"/>
      <c r="M32" s="123"/>
      <c r="N32" s="195">
        <v>18.1</v>
      </c>
      <c r="O32" s="146">
        <v>18.1</v>
      </c>
      <c r="P32" s="146">
        <v>18.1</v>
      </c>
      <c r="Q32" s="146">
        <v>18.1</v>
      </c>
      <c r="R32" s="146">
        <v>18.1</v>
      </c>
      <c r="S32" s="146">
        <v>18.1</v>
      </c>
      <c r="T32" s="146">
        <v>18.1</v>
      </c>
      <c r="U32" s="212">
        <v>18.1</v>
      </c>
      <c r="V32" s="146">
        <v>18.1</v>
      </c>
      <c r="W32" s="146">
        <v>18.1</v>
      </c>
      <c r="X32" s="146">
        <v>18.1</v>
      </c>
      <c r="Y32" s="196">
        <v>18.1</v>
      </c>
      <c r="Z32" s="146">
        <v>18.1</v>
      </c>
      <c r="AA32" s="140">
        <v>18.1</v>
      </c>
      <c r="AB32" s="140">
        <v>18.1</v>
      </c>
      <c r="AC32" s="140">
        <v>18.1</v>
      </c>
      <c r="AD32" s="140">
        <v>18.1</v>
      </c>
      <c r="AE32" s="140">
        <v>18.1</v>
      </c>
      <c r="AF32" s="140">
        <v>18.1</v>
      </c>
      <c r="AG32" s="140">
        <v>18.1</v>
      </c>
      <c r="AH32" s="170">
        <v>18.1</v>
      </c>
      <c r="AI32" s="140">
        <v>18.1</v>
      </c>
      <c r="AJ32" s="140">
        <v>18.1</v>
      </c>
      <c r="AK32" s="140">
        <v>18.1</v>
      </c>
      <c r="AL32" s="140">
        <v>18.1</v>
      </c>
      <c r="AM32" s="140">
        <v>18.1</v>
      </c>
      <c r="AN32" s="140">
        <v>18.1</v>
      </c>
      <c r="AO32" s="140">
        <v>18.1</v>
      </c>
      <c r="AP32" s="251">
        <v>18.1</v>
      </c>
      <c r="AQ32" s="148">
        <v>17.8</v>
      </c>
      <c r="AR32" s="140">
        <v>17.8</v>
      </c>
      <c r="AS32" s="220">
        <v>17.8</v>
      </c>
      <c r="AT32" s="140">
        <v>17.8</v>
      </c>
      <c r="AU32" s="140">
        <v>17.8</v>
      </c>
      <c r="AV32" s="140"/>
      <c r="AW32" s="140"/>
      <c r="AX32" s="140"/>
      <c r="AY32" s="140"/>
      <c r="AZ32" s="140"/>
      <c r="BA32" s="140"/>
      <c r="BB32" s="140"/>
      <c r="BC32" s="140"/>
    </row>
    <row r="33" spans="1:55" ht="15.75" thickBot="1">
      <c r="A33">
        <v>1</v>
      </c>
      <c r="B33" t="str">
        <f>cartescoreCAM!I206</f>
        <v>MfElli</v>
      </c>
      <c r="C33" s="100">
        <f>cartescoreCAM!N206</f>
        <v>37</v>
      </c>
      <c r="E33" s="97" t="s">
        <v>161</v>
      </c>
      <c r="F33" s="113"/>
      <c r="G33" s="122">
        <v>37</v>
      </c>
      <c r="H33" s="126">
        <v>37</v>
      </c>
      <c r="I33" s="123"/>
      <c r="J33" s="123"/>
      <c r="K33" s="123"/>
      <c r="L33" s="123"/>
      <c r="M33" s="123"/>
      <c r="N33" s="196">
        <v>37</v>
      </c>
      <c r="O33" s="146">
        <v>37</v>
      </c>
      <c r="P33" s="146">
        <v>37</v>
      </c>
      <c r="Q33" s="146">
        <v>37</v>
      </c>
      <c r="R33" s="146">
        <v>37</v>
      </c>
      <c r="S33" s="146">
        <v>37</v>
      </c>
      <c r="T33" s="197">
        <v>37</v>
      </c>
      <c r="U33" s="212">
        <v>37</v>
      </c>
      <c r="V33" s="146">
        <v>37</v>
      </c>
      <c r="W33" s="146">
        <v>37</v>
      </c>
      <c r="X33" s="146">
        <v>37</v>
      </c>
      <c r="Y33" s="212">
        <v>37</v>
      </c>
      <c r="Z33" s="146">
        <v>37</v>
      </c>
      <c r="AA33" s="140">
        <v>37</v>
      </c>
      <c r="AB33" s="140">
        <v>37</v>
      </c>
      <c r="AC33" s="140">
        <v>37</v>
      </c>
      <c r="AD33" s="140">
        <v>37</v>
      </c>
      <c r="AE33" s="140">
        <v>37</v>
      </c>
      <c r="AF33" s="140">
        <v>37</v>
      </c>
      <c r="AG33" s="140">
        <v>37</v>
      </c>
      <c r="AH33" s="170">
        <v>37</v>
      </c>
      <c r="AI33" s="140">
        <v>37</v>
      </c>
      <c r="AJ33" s="140">
        <v>37</v>
      </c>
      <c r="AK33" s="140">
        <v>37</v>
      </c>
      <c r="AL33" s="140">
        <v>37</v>
      </c>
      <c r="AM33" s="140">
        <v>37</v>
      </c>
      <c r="AN33" s="140">
        <v>37</v>
      </c>
      <c r="AO33" s="140">
        <v>37</v>
      </c>
      <c r="AP33" s="251">
        <v>37</v>
      </c>
      <c r="AQ33" s="140">
        <v>37</v>
      </c>
      <c r="AR33" s="140">
        <v>37</v>
      </c>
      <c r="AS33" s="140">
        <v>37</v>
      </c>
      <c r="AT33" s="140">
        <v>37</v>
      </c>
      <c r="AU33" s="140">
        <v>37</v>
      </c>
      <c r="AV33" s="140"/>
      <c r="AW33" s="140"/>
      <c r="AX33" s="140"/>
      <c r="AY33" s="140"/>
      <c r="AZ33" s="140"/>
      <c r="BA33" s="140"/>
      <c r="BB33" s="140"/>
      <c r="BC33" s="140"/>
    </row>
    <row r="34" spans="1:55" ht="15.75" thickBot="1">
      <c r="A34">
        <v>1</v>
      </c>
      <c r="B34" t="str">
        <f>cartescoreCAM!I207</f>
        <v>PhSan</v>
      </c>
      <c r="C34" s="100">
        <f>cartescoreCAM!N207</f>
        <v>20.80000000000001</v>
      </c>
      <c r="E34" s="97" t="s">
        <v>162</v>
      </c>
      <c r="F34" s="113"/>
      <c r="G34" s="122">
        <v>19.4</v>
      </c>
      <c r="H34" s="126">
        <v>20.1</v>
      </c>
      <c r="I34" s="123"/>
      <c r="J34" s="123"/>
      <c r="K34" s="123"/>
      <c r="L34" s="123"/>
      <c r="M34" s="123"/>
      <c r="N34" s="195">
        <v>20.200000000000003</v>
      </c>
      <c r="O34" s="146">
        <v>20.200000000000003</v>
      </c>
      <c r="P34" s="195">
        <v>20.300000000000004</v>
      </c>
      <c r="Q34" s="146">
        <v>20.300000000000004</v>
      </c>
      <c r="R34" s="195">
        <v>20.400000000000006</v>
      </c>
      <c r="S34" s="146">
        <v>20.400000000000006</v>
      </c>
      <c r="T34" s="146">
        <v>20.400000000000006</v>
      </c>
      <c r="U34" s="212">
        <v>20.400000000000006</v>
      </c>
      <c r="V34" s="146">
        <v>20.400000000000006</v>
      </c>
      <c r="W34" s="146">
        <v>20.400000000000006</v>
      </c>
      <c r="X34" s="146">
        <v>20.400000000000006</v>
      </c>
      <c r="Y34" s="195">
        <v>20.500000000000007</v>
      </c>
      <c r="Z34" s="195">
        <v>20.60000000000001</v>
      </c>
      <c r="AA34" s="140">
        <v>20.60000000000001</v>
      </c>
      <c r="AB34" s="140">
        <v>20.60000000000001</v>
      </c>
      <c r="AC34" s="140">
        <v>20.60000000000001</v>
      </c>
      <c r="AD34" s="140">
        <v>20.60000000000001</v>
      </c>
      <c r="AE34" s="140">
        <v>20.60000000000001</v>
      </c>
      <c r="AF34" s="150">
        <v>20.70000000000001</v>
      </c>
      <c r="AG34" s="150">
        <v>20.80000000000001</v>
      </c>
      <c r="AH34" s="170">
        <v>20.80000000000001</v>
      </c>
      <c r="AI34" s="140">
        <v>20.80000000000001</v>
      </c>
      <c r="AJ34" s="140">
        <v>20.80000000000001</v>
      </c>
      <c r="AK34" s="140">
        <v>20.80000000000001</v>
      </c>
      <c r="AL34" s="140">
        <v>20.80000000000001</v>
      </c>
      <c r="AM34" s="140">
        <v>20.80000000000001</v>
      </c>
      <c r="AN34" s="140">
        <v>20.80000000000001</v>
      </c>
      <c r="AO34" s="140">
        <v>20.80000000000001</v>
      </c>
      <c r="AP34" s="251">
        <v>20.80000000000001</v>
      </c>
      <c r="AQ34" s="140">
        <v>20.80000000000001</v>
      </c>
      <c r="AR34" s="140">
        <v>20.80000000000001</v>
      </c>
      <c r="AS34" s="140">
        <v>20.80000000000001</v>
      </c>
      <c r="AT34" s="140">
        <v>20.80000000000001</v>
      </c>
      <c r="AU34" s="140">
        <v>20.80000000000001</v>
      </c>
      <c r="AV34" s="140"/>
      <c r="AW34" s="140"/>
      <c r="AX34" s="140"/>
      <c r="AY34" s="140"/>
      <c r="AZ34" s="140"/>
      <c r="BA34" s="140"/>
      <c r="BB34" s="140"/>
      <c r="BC34" s="140"/>
    </row>
    <row r="35" spans="1:55" ht="15.75" thickBot="1">
      <c r="A35">
        <v>1</v>
      </c>
      <c r="B35" t="str">
        <f>cartescoreCAM!I208</f>
        <v>CVic</v>
      </c>
      <c r="C35" s="100">
        <f>cartescoreCAM!N208</f>
        <v>17.8</v>
      </c>
      <c r="E35" s="97" t="s">
        <v>163</v>
      </c>
      <c r="F35" s="113"/>
      <c r="G35" s="122">
        <v>17.7</v>
      </c>
      <c r="H35" s="126">
        <v>17.7</v>
      </c>
      <c r="I35" s="123"/>
      <c r="J35" s="123"/>
      <c r="K35" s="123"/>
      <c r="L35" s="123"/>
      <c r="M35" s="123"/>
      <c r="N35" s="195">
        <v>17.8</v>
      </c>
      <c r="O35" s="146">
        <v>17.8</v>
      </c>
      <c r="P35" s="146">
        <v>17.8</v>
      </c>
      <c r="Q35" s="146">
        <v>17.8</v>
      </c>
      <c r="R35" s="146">
        <v>17.8</v>
      </c>
      <c r="S35" s="146">
        <v>17.8</v>
      </c>
      <c r="T35" s="146">
        <v>17.8</v>
      </c>
      <c r="U35" s="212">
        <v>17.8</v>
      </c>
      <c r="V35" s="146">
        <v>17.8</v>
      </c>
      <c r="W35" s="146">
        <v>17.8</v>
      </c>
      <c r="X35" s="146">
        <v>17.8</v>
      </c>
      <c r="Y35" s="212">
        <v>17.8</v>
      </c>
      <c r="Z35" s="146">
        <v>17.8</v>
      </c>
      <c r="AA35" s="140">
        <v>17.8</v>
      </c>
      <c r="AB35" s="140">
        <v>17.8</v>
      </c>
      <c r="AC35" s="140">
        <v>17.8</v>
      </c>
      <c r="AD35" s="140">
        <v>17.8</v>
      </c>
      <c r="AE35" s="140">
        <v>17.8</v>
      </c>
      <c r="AF35" s="140">
        <v>17.8</v>
      </c>
      <c r="AG35" s="140">
        <v>17.8</v>
      </c>
      <c r="AH35" s="170">
        <v>17.8</v>
      </c>
      <c r="AI35" s="140">
        <v>17.8</v>
      </c>
      <c r="AJ35" s="140">
        <v>17.8</v>
      </c>
      <c r="AK35" s="140">
        <v>17.8</v>
      </c>
      <c r="AL35" s="140">
        <v>17.8</v>
      </c>
      <c r="AM35" s="140">
        <v>17.8</v>
      </c>
      <c r="AN35" s="140">
        <v>17.8</v>
      </c>
      <c r="AO35" s="140">
        <v>17.8</v>
      </c>
      <c r="AP35" s="251">
        <v>17.8</v>
      </c>
      <c r="AQ35" s="140">
        <v>17.8</v>
      </c>
      <c r="AR35" s="140">
        <v>17.8</v>
      </c>
      <c r="AS35" s="140">
        <v>17.8</v>
      </c>
      <c r="AT35" s="140">
        <v>17.8</v>
      </c>
      <c r="AU35" s="140">
        <v>17.8</v>
      </c>
      <c r="AV35" s="140"/>
      <c r="AW35" s="140"/>
      <c r="AX35" s="140"/>
      <c r="AY35" s="140"/>
      <c r="AZ35" s="140"/>
      <c r="BA35" s="140"/>
      <c r="BB35" s="140"/>
      <c r="BC35" s="140"/>
    </row>
    <row r="36" spans="1:55" ht="15.75" thickBot="1">
      <c r="A36">
        <v>1</v>
      </c>
      <c r="B36" t="str">
        <f>cartescoreCAM!I209</f>
        <v>PJar</v>
      </c>
      <c r="C36" s="100">
        <f>cartescoreCAM!N209</f>
        <v>15.4</v>
      </c>
      <c r="E36" s="97" t="s">
        <v>164</v>
      </c>
      <c r="F36" s="113"/>
      <c r="G36" s="122">
        <v>15.3</v>
      </c>
      <c r="H36" s="126">
        <v>15.3</v>
      </c>
      <c r="I36" s="123"/>
      <c r="J36" s="123"/>
      <c r="K36" s="123"/>
      <c r="L36" s="123"/>
      <c r="M36" s="123"/>
      <c r="N36" s="195">
        <v>15.4</v>
      </c>
      <c r="O36" s="146">
        <v>15.4</v>
      </c>
      <c r="P36" s="146">
        <v>15.4</v>
      </c>
      <c r="Q36" s="146">
        <v>15.4</v>
      </c>
      <c r="R36" s="146">
        <v>15.4</v>
      </c>
      <c r="S36" s="146">
        <v>15.4</v>
      </c>
      <c r="T36" s="146">
        <v>15.4</v>
      </c>
      <c r="U36" s="212">
        <v>15.4</v>
      </c>
      <c r="V36" s="146">
        <v>15.4</v>
      </c>
      <c r="W36" s="146">
        <v>15.4</v>
      </c>
      <c r="X36" s="146">
        <v>15.4</v>
      </c>
      <c r="Y36" s="212">
        <v>15.4</v>
      </c>
      <c r="Z36" s="146">
        <v>15.4</v>
      </c>
      <c r="AA36" s="140">
        <v>15.4</v>
      </c>
      <c r="AB36" s="140">
        <v>15.4</v>
      </c>
      <c r="AC36" s="140">
        <v>15.4</v>
      </c>
      <c r="AD36" s="140">
        <v>15.4</v>
      </c>
      <c r="AE36" s="140">
        <v>15.4</v>
      </c>
      <c r="AF36" s="140">
        <v>15.4</v>
      </c>
      <c r="AG36" s="140">
        <v>15.4</v>
      </c>
      <c r="AH36" s="170">
        <v>15.4</v>
      </c>
      <c r="AI36" s="140">
        <v>15.4</v>
      </c>
      <c r="AJ36" s="140">
        <v>15.4</v>
      </c>
      <c r="AK36" s="140">
        <v>15.4</v>
      </c>
      <c r="AL36" s="140">
        <v>15.4</v>
      </c>
      <c r="AM36" s="140">
        <v>15.4</v>
      </c>
      <c r="AN36" s="140">
        <v>15.4</v>
      </c>
      <c r="AO36" s="140">
        <v>15.4</v>
      </c>
      <c r="AP36" s="251">
        <v>15.4</v>
      </c>
      <c r="AQ36" s="140">
        <v>15.4</v>
      </c>
      <c r="AR36" s="140">
        <v>15.4</v>
      </c>
      <c r="AS36" s="140">
        <v>15.4</v>
      </c>
      <c r="AT36" s="140">
        <v>15.4</v>
      </c>
      <c r="AU36" s="140">
        <v>15.4</v>
      </c>
      <c r="AV36" s="140"/>
      <c r="AW36" s="140"/>
      <c r="AX36" s="140"/>
      <c r="AY36" s="140"/>
      <c r="AZ36" s="140"/>
      <c r="BA36" s="140"/>
      <c r="BB36" s="140"/>
      <c r="BC36" s="140"/>
    </row>
    <row r="37" spans="1:55" ht="15.75" thickBot="1">
      <c r="A37">
        <v>1</v>
      </c>
      <c r="B37" t="str">
        <f>cartescoreCAM!I210</f>
        <v>AnnC</v>
      </c>
      <c r="C37" s="100">
        <f>cartescoreCAM!N210</f>
        <v>19.5</v>
      </c>
      <c r="E37" s="97" t="s">
        <v>165</v>
      </c>
      <c r="F37" s="113"/>
      <c r="G37" s="122">
        <v>19.4</v>
      </c>
      <c r="H37" s="126">
        <v>19.4</v>
      </c>
      <c r="I37" s="123"/>
      <c r="J37" s="123"/>
      <c r="K37" s="123"/>
      <c r="L37" s="123"/>
      <c r="M37" s="123"/>
      <c r="N37" s="195">
        <v>19.5</v>
      </c>
      <c r="O37" s="146">
        <v>19.5</v>
      </c>
      <c r="P37" s="146">
        <v>19.5</v>
      </c>
      <c r="Q37" s="146">
        <v>19.5</v>
      </c>
      <c r="R37" s="146">
        <v>19.5</v>
      </c>
      <c r="S37" s="146">
        <v>19.5</v>
      </c>
      <c r="T37" s="146">
        <v>19.5</v>
      </c>
      <c r="U37" s="212">
        <v>19.5</v>
      </c>
      <c r="V37" s="146">
        <v>19.5</v>
      </c>
      <c r="W37" s="146">
        <v>19.5</v>
      </c>
      <c r="X37" s="146">
        <v>19.5</v>
      </c>
      <c r="Y37" s="212">
        <v>19.5</v>
      </c>
      <c r="Z37" s="146">
        <v>19.5</v>
      </c>
      <c r="AA37" s="140">
        <v>19.5</v>
      </c>
      <c r="AB37" s="140">
        <v>19.5</v>
      </c>
      <c r="AC37" s="140">
        <v>19.5</v>
      </c>
      <c r="AD37" s="140">
        <v>19.5</v>
      </c>
      <c r="AE37" s="140">
        <v>19.5</v>
      </c>
      <c r="AF37" s="140">
        <v>19.5</v>
      </c>
      <c r="AG37" s="140">
        <v>19.5</v>
      </c>
      <c r="AH37" s="170">
        <v>19.5</v>
      </c>
      <c r="AI37" s="140">
        <v>19.5</v>
      </c>
      <c r="AJ37" s="140">
        <v>19.5</v>
      </c>
      <c r="AK37" s="140">
        <v>19.5</v>
      </c>
      <c r="AL37" s="140">
        <v>19.5</v>
      </c>
      <c r="AM37" s="140">
        <v>19.5</v>
      </c>
      <c r="AN37" s="140">
        <v>19.5</v>
      </c>
      <c r="AO37" s="140">
        <v>19.5</v>
      </c>
      <c r="AP37" s="251">
        <v>19.5</v>
      </c>
      <c r="AQ37" s="140">
        <v>19.5</v>
      </c>
      <c r="AR37" s="140">
        <v>19.5</v>
      </c>
      <c r="AS37" s="140">
        <v>19.5</v>
      </c>
      <c r="AT37" s="140">
        <v>19.5</v>
      </c>
      <c r="AU37" s="140">
        <v>19.5</v>
      </c>
      <c r="AV37" s="140"/>
      <c r="AW37" s="140"/>
      <c r="AX37" s="140"/>
      <c r="AY37" s="140"/>
      <c r="AZ37" s="140"/>
      <c r="BA37" s="140"/>
      <c r="BB37" s="140"/>
      <c r="BC37" s="140"/>
    </row>
    <row r="38" spans="1:55" ht="15.75" thickBot="1">
      <c r="A38">
        <v>1</v>
      </c>
      <c r="B38" t="str">
        <f>cartescoreCAM!I211</f>
        <v>DTiff</v>
      </c>
      <c r="C38" s="100">
        <f>cartescoreCAM!N211</f>
        <v>8.4</v>
      </c>
      <c r="E38" s="97" t="s">
        <v>169</v>
      </c>
      <c r="F38" s="113"/>
      <c r="G38" s="122">
        <v>8.3</v>
      </c>
      <c r="H38" s="126">
        <v>8.3</v>
      </c>
      <c r="I38" s="123"/>
      <c r="J38" s="123"/>
      <c r="K38" s="123"/>
      <c r="L38" s="123"/>
      <c r="M38" s="123"/>
      <c r="N38" s="195">
        <v>8.4</v>
      </c>
      <c r="O38" s="146">
        <v>8.4</v>
      </c>
      <c r="P38" s="146">
        <v>8.4</v>
      </c>
      <c r="Q38" s="146">
        <v>8.4</v>
      </c>
      <c r="R38" s="146">
        <v>8.4</v>
      </c>
      <c r="S38" s="146">
        <v>8.4</v>
      </c>
      <c r="T38" s="146">
        <v>8.4</v>
      </c>
      <c r="U38" s="212">
        <v>8.4</v>
      </c>
      <c r="V38" s="146">
        <v>8.4</v>
      </c>
      <c r="W38" s="146">
        <v>8.4</v>
      </c>
      <c r="X38" s="146">
        <v>8.4</v>
      </c>
      <c r="Y38" s="196">
        <v>8.4</v>
      </c>
      <c r="Z38" s="146">
        <v>8.4</v>
      </c>
      <c r="AA38" s="140">
        <v>8.4</v>
      </c>
      <c r="AB38" s="140">
        <v>8.4</v>
      </c>
      <c r="AC38" s="140">
        <v>8.4</v>
      </c>
      <c r="AD38" s="140">
        <v>8.4</v>
      </c>
      <c r="AE38" s="140">
        <v>8.4</v>
      </c>
      <c r="AF38" s="140">
        <v>8.4</v>
      </c>
      <c r="AG38" s="140">
        <v>8.4</v>
      </c>
      <c r="AH38" s="170">
        <v>8.4</v>
      </c>
      <c r="AI38" s="140">
        <v>8.4</v>
      </c>
      <c r="AJ38" s="140">
        <v>8.4</v>
      </c>
      <c r="AK38" s="140">
        <v>8.4</v>
      </c>
      <c r="AL38" s="140">
        <v>8.4</v>
      </c>
      <c r="AM38" s="140">
        <v>8.4</v>
      </c>
      <c r="AN38" s="140">
        <v>8.4</v>
      </c>
      <c r="AO38" s="140">
        <v>8.4</v>
      </c>
      <c r="AP38" s="251">
        <v>8.4</v>
      </c>
      <c r="AQ38" s="140">
        <v>8.4</v>
      </c>
      <c r="AR38" s="140">
        <v>8.4</v>
      </c>
      <c r="AS38" s="140">
        <v>8.4</v>
      </c>
      <c r="AT38" s="140">
        <v>8.4</v>
      </c>
      <c r="AU38" s="140">
        <v>8.4</v>
      </c>
      <c r="AV38" s="140"/>
      <c r="AW38" s="140"/>
      <c r="AX38" s="140"/>
      <c r="AY38" s="140"/>
      <c r="AZ38" s="140"/>
      <c r="BA38" s="140"/>
      <c r="BB38" s="140"/>
      <c r="BC38" s="140"/>
    </row>
    <row r="39" spans="1:55" ht="15.75" thickBot="1">
      <c r="A39">
        <v>1</v>
      </c>
      <c r="B39" t="str">
        <f>cartescoreCAM!I212</f>
        <v>CLeo</v>
      </c>
      <c r="C39" s="100">
        <f>cartescoreCAM!N212</f>
        <v>20.300000000000008</v>
      </c>
      <c r="E39" s="97" t="s">
        <v>172</v>
      </c>
      <c r="F39" s="113"/>
      <c r="G39" s="122">
        <v>22.1</v>
      </c>
      <c r="H39" s="126">
        <v>19.7</v>
      </c>
      <c r="I39" s="123"/>
      <c r="J39" s="123"/>
      <c r="K39" s="123"/>
      <c r="L39" s="123"/>
      <c r="M39" s="123"/>
      <c r="N39" s="123"/>
      <c r="O39" s="195">
        <v>19.8</v>
      </c>
      <c r="P39" s="146">
        <v>19.8</v>
      </c>
      <c r="Q39" s="146">
        <v>19.8</v>
      </c>
      <c r="R39" s="146">
        <v>19.8</v>
      </c>
      <c r="S39" s="195">
        <v>19.900000000000002</v>
      </c>
      <c r="T39" s="195">
        <v>20.000000000000004</v>
      </c>
      <c r="U39" s="212">
        <v>20.000000000000004</v>
      </c>
      <c r="V39" s="146">
        <v>20.000000000000004</v>
      </c>
      <c r="W39" s="146">
        <v>20.000000000000004</v>
      </c>
      <c r="X39" s="146">
        <v>20.000000000000004</v>
      </c>
      <c r="Y39" s="212">
        <v>20.000000000000004</v>
      </c>
      <c r="Z39" s="146">
        <v>20.000000000000004</v>
      </c>
      <c r="AA39" s="140">
        <v>20.000000000000004</v>
      </c>
      <c r="AB39" s="140">
        <v>20.000000000000004</v>
      </c>
      <c r="AC39" s="140">
        <v>20.000000000000004</v>
      </c>
      <c r="AD39" s="140">
        <v>20.000000000000004</v>
      </c>
      <c r="AE39" s="140">
        <v>20.000000000000004</v>
      </c>
      <c r="AF39" s="220">
        <v>20.000000000000004</v>
      </c>
      <c r="AG39" s="140">
        <v>20.000000000000004</v>
      </c>
      <c r="AH39" s="170">
        <v>20.000000000000004</v>
      </c>
      <c r="AI39" s="140">
        <v>20.000000000000004</v>
      </c>
      <c r="AJ39" s="140">
        <v>20.000000000000004</v>
      </c>
      <c r="AK39" s="140">
        <v>20.000000000000004</v>
      </c>
      <c r="AL39" s="140">
        <v>20.000000000000004</v>
      </c>
      <c r="AM39" s="150">
        <v>20.100000000000005</v>
      </c>
      <c r="AN39" s="140">
        <v>20.100000000000005</v>
      </c>
      <c r="AO39" s="140">
        <v>20.100000000000005</v>
      </c>
      <c r="AP39" s="251">
        <v>20.100000000000005</v>
      </c>
      <c r="AQ39" s="150">
        <v>20.200000000000006</v>
      </c>
      <c r="AR39" s="140">
        <v>20.200000000000006</v>
      </c>
      <c r="AS39" s="150">
        <v>20.300000000000008</v>
      </c>
      <c r="AT39" s="140">
        <v>20.300000000000008</v>
      </c>
      <c r="AU39" s="140">
        <v>20.300000000000008</v>
      </c>
      <c r="AV39" s="140"/>
      <c r="AW39" s="140"/>
      <c r="AX39" s="140"/>
      <c r="AY39" s="140"/>
      <c r="AZ39" s="140"/>
      <c r="BA39" s="140"/>
      <c r="BB39" s="140"/>
      <c r="BC39" s="140"/>
    </row>
    <row r="40" spans="1:55" ht="15.75" thickBot="1">
      <c r="A40">
        <v>1</v>
      </c>
      <c r="B40" t="str">
        <f>cartescoreCAM!I213</f>
        <v>MLeo</v>
      </c>
      <c r="C40" s="100">
        <f>cartescoreCAM!N213</f>
        <v>29.099999999999998</v>
      </c>
      <c r="E40" s="97" t="s">
        <v>173</v>
      </c>
      <c r="F40" s="113"/>
      <c r="G40" s="122">
        <v>31.2</v>
      </c>
      <c r="H40" s="126">
        <v>28.5</v>
      </c>
      <c r="I40" s="123"/>
      <c r="J40" s="123"/>
      <c r="K40" s="123"/>
      <c r="L40" s="123"/>
      <c r="M40" s="123"/>
      <c r="N40" s="123"/>
      <c r="O40" s="195">
        <v>28.7</v>
      </c>
      <c r="P40" s="146">
        <v>28.7</v>
      </c>
      <c r="Q40" s="146">
        <v>28.7</v>
      </c>
      <c r="R40" s="146">
        <v>28.7</v>
      </c>
      <c r="S40" s="196">
        <v>28.7</v>
      </c>
      <c r="T40" s="195">
        <v>28.9</v>
      </c>
      <c r="U40" s="212">
        <v>28.9</v>
      </c>
      <c r="V40" s="146">
        <v>28.9</v>
      </c>
      <c r="W40" s="146">
        <v>28.9</v>
      </c>
      <c r="X40" s="146">
        <v>28.9</v>
      </c>
      <c r="Y40" s="212">
        <v>28.9</v>
      </c>
      <c r="Z40" s="146">
        <v>28.9</v>
      </c>
      <c r="AA40" s="140">
        <v>28.9</v>
      </c>
      <c r="AB40" s="140">
        <v>28.9</v>
      </c>
      <c r="AC40" s="140">
        <v>28.9</v>
      </c>
      <c r="AD40" s="140">
        <v>28.9</v>
      </c>
      <c r="AE40" s="140">
        <v>28.9</v>
      </c>
      <c r="AF40" s="220">
        <v>28.9</v>
      </c>
      <c r="AG40" s="140">
        <v>28.9</v>
      </c>
      <c r="AH40" s="170">
        <v>28.9</v>
      </c>
      <c r="AI40" s="140">
        <v>28.9</v>
      </c>
      <c r="AJ40" s="140">
        <v>28.9</v>
      </c>
      <c r="AK40" s="140">
        <v>28.9</v>
      </c>
      <c r="AL40" s="140">
        <v>28.9</v>
      </c>
      <c r="AM40" s="149">
        <v>28.9</v>
      </c>
      <c r="AN40" s="140">
        <v>28.9</v>
      </c>
      <c r="AO40" s="140">
        <v>28.9</v>
      </c>
      <c r="AP40" s="251">
        <v>28.9</v>
      </c>
      <c r="AQ40" s="140">
        <v>28.9</v>
      </c>
      <c r="AR40" s="220">
        <v>28.9</v>
      </c>
      <c r="AS40" s="150">
        <v>29.099999999999998</v>
      </c>
      <c r="AT40" s="140">
        <v>29.099999999999998</v>
      </c>
      <c r="AU40" s="140">
        <v>29.099999999999998</v>
      </c>
      <c r="AV40" s="140"/>
      <c r="AW40" s="140"/>
      <c r="AX40" s="140"/>
      <c r="AY40" s="140"/>
      <c r="AZ40" s="140"/>
      <c r="BA40" s="140"/>
      <c r="BB40" s="140"/>
      <c r="BC40" s="140"/>
    </row>
    <row r="41" spans="1:55" ht="15.75" thickBot="1">
      <c r="A41">
        <v>1</v>
      </c>
      <c r="B41" t="str">
        <f>cartescoreCAM!I214</f>
        <v>RBou</v>
      </c>
      <c r="C41" s="100">
        <f>cartescoreCAM!N214</f>
        <v>24.5</v>
      </c>
      <c r="E41" s="97" t="s">
        <v>175</v>
      </c>
      <c r="F41" s="113"/>
      <c r="G41" s="122">
        <v>24.4</v>
      </c>
      <c r="H41" s="126">
        <v>24.4</v>
      </c>
      <c r="I41" s="123"/>
      <c r="J41" s="123"/>
      <c r="K41" s="123"/>
      <c r="L41" s="123"/>
      <c r="M41" s="123"/>
      <c r="N41" s="123"/>
      <c r="O41" s="123"/>
      <c r="P41" s="197">
        <v>24.4</v>
      </c>
      <c r="Q41" s="146">
        <v>24.4</v>
      </c>
      <c r="R41" s="146">
        <v>24.4</v>
      </c>
      <c r="S41" s="195">
        <v>24.5</v>
      </c>
      <c r="T41" s="146">
        <v>24.5</v>
      </c>
      <c r="U41" s="212">
        <v>24.5</v>
      </c>
      <c r="V41" s="146">
        <v>24.5</v>
      </c>
      <c r="W41" s="146">
        <v>24.5</v>
      </c>
      <c r="X41" s="146">
        <v>24.5</v>
      </c>
      <c r="Y41" s="212">
        <v>24.5</v>
      </c>
      <c r="Z41" s="146">
        <v>24.5</v>
      </c>
      <c r="AA41" s="140">
        <v>24.5</v>
      </c>
      <c r="AB41" s="140">
        <v>24.5</v>
      </c>
      <c r="AC41" s="140">
        <v>24.5</v>
      </c>
      <c r="AD41" s="140">
        <v>24.5</v>
      </c>
      <c r="AE41" s="140">
        <v>24.5</v>
      </c>
      <c r="AF41" s="140">
        <v>24.5</v>
      </c>
      <c r="AG41" s="140">
        <v>24.5</v>
      </c>
      <c r="AH41" s="170">
        <v>24.5</v>
      </c>
      <c r="AI41" s="140">
        <v>24.5</v>
      </c>
      <c r="AJ41" s="140">
        <v>24.5</v>
      </c>
      <c r="AK41" s="140">
        <v>24.5</v>
      </c>
      <c r="AL41" s="140">
        <v>24.5</v>
      </c>
      <c r="AM41" s="140">
        <v>24.5</v>
      </c>
      <c r="AN41" s="140">
        <v>24.5</v>
      </c>
      <c r="AO41" s="140">
        <v>24.5</v>
      </c>
      <c r="AP41" s="251">
        <v>24.5</v>
      </c>
      <c r="AQ41" s="140">
        <v>24.5</v>
      </c>
      <c r="AR41" s="140">
        <v>24.5</v>
      </c>
      <c r="AS41" s="140">
        <v>24.5</v>
      </c>
      <c r="AT41" s="140">
        <v>24.5</v>
      </c>
      <c r="AU41" s="140">
        <v>24.5</v>
      </c>
      <c r="AV41" s="140"/>
      <c r="AW41" s="140"/>
      <c r="AX41" s="140"/>
      <c r="AY41" s="140"/>
      <c r="AZ41" s="140"/>
      <c r="BA41" s="140"/>
      <c r="BB41" s="140"/>
      <c r="BC41" s="140"/>
    </row>
    <row r="42" spans="1:55" ht="15.75" thickBot="1">
      <c r="A42">
        <v>1</v>
      </c>
      <c r="B42" t="str">
        <f>cartescoreCAM!I215</f>
        <v>NGar</v>
      </c>
      <c r="C42" s="100">
        <f>cartescoreCAM!N215</f>
        <v>37</v>
      </c>
      <c r="E42" s="97" t="s">
        <v>178</v>
      </c>
      <c r="F42" s="113"/>
      <c r="G42" s="122">
        <v>41</v>
      </c>
      <c r="H42" s="126">
        <v>41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97">
        <v>41</v>
      </c>
      <c r="S42" s="146">
        <v>41</v>
      </c>
      <c r="T42" s="146">
        <v>41</v>
      </c>
      <c r="U42" s="212">
        <v>41</v>
      </c>
      <c r="V42" s="146">
        <v>41</v>
      </c>
      <c r="W42" s="146">
        <v>41</v>
      </c>
      <c r="X42" s="146">
        <v>41</v>
      </c>
      <c r="Y42" s="212">
        <v>41</v>
      </c>
      <c r="Z42" s="146">
        <v>41</v>
      </c>
      <c r="AA42" s="140">
        <v>41</v>
      </c>
      <c r="AB42" s="140">
        <v>41</v>
      </c>
      <c r="AC42" s="140">
        <v>41</v>
      </c>
      <c r="AD42" s="141">
        <v>41</v>
      </c>
      <c r="AE42" s="140">
        <v>41</v>
      </c>
      <c r="AF42" s="140">
        <v>41</v>
      </c>
      <c r="AG42" s="140">
        <v>41</v>
      </c>
      <c r="AH42" s="170">
        <v>41</v>
      </c>
      <c r="AI42" s="140">
        <v>41</v>
      </c>
      <c r="AJ42" s="140">
        <v>41</v>
      </c>
      <c r="AK42" s="140">
        <v>41</v>
      </c>
      <c r="AL42" s="140">
        <v>41</v>
      </c>
      <c r="AM42" s="140">
        <v>41</v>
      </c>
      <c r="AN42" s="148">
        <v>37</v>
      </c>
      <c r="AO42" s="140">
        <v>37</v>
      </c>
      <c r="AP42" s="251">
        <v>37</v>
      </c>
      <c r="AQ42" s="140">
        <v>37</v>
      </c>
      <c r="AR42" s="140">
        <v>37</v>
      </c>
      <c r="AS42" s="140">
        <v>37</v>
      </c>
      <c r="AT42" s="140">
        <v>37</v>
      </c>
      <c r="AU42" s="140">
        <v>37</v>
      </c>
      <c r="AV42" s="140"/>
      <c r="AW42" s="140"/>
      <c r="AX42" s="140"/>
      <c r="AY42" s="140"/>
      <c r="AZ42" s="140"/>
      <c r="BA42" s="140"/>
      <c r="BB42" s="140"/>
      <c r="BC42" s="140"/>
    </row>
    <row r="43" spans="1:55" ht="15.75" thickBot="1">
      <c r="A43">
        <v>1</v>
      </c>
      <c r="B43" t="str">
        <f>cartescoreCAM!I216</f>
        <v>BPon</v>
      </c>
      <c r="C43" s="100">
        <f>cartescoreCAM!N216</f>
        <v>27.3</v>
      </c>
      <c r="E43" s="97" t="s">
        <v>179</v>
      </c>
      <c r="F43" s="113"/>
      <c r="G43" s="122">
        <v>26.5</v>
      </c>
      <c r="H43" s="126">
        <v>27.3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97">
        <v>27.3</v>
      </c>
      <c r="S43" s="146">
        <v>27.3</v>
      </c>
      <c r="T43" s="146">
        <v>27.3</v>
      </c>
      <c r="U43" s="212">
        <v>27.3</v>
      </c>
      <c r="V43" s="146">
        <v>27.3</v>
      </c>
      <c r="W43" s="146">
        <v>27.3</v>
      </c>
      <c r="X43" s="146">
        <v>27.3</v>
      </c>
      <c r="Y43" s="212">
        <v>27.3</v>
      </c>
      <c r="Z43" s="146">
        <v>27.3</v>
      </c>
      <c r="AA43" s="140">
        <v>27.3</v>
      </c>
      <c r="AB43" s="140">
        <v>27.3</v>
      </c>
      <c r="AC43" s="140">
        <v>27.3</v>
      </c>
      <c r="AD43" s="140">
        <v>27.3</v>
      </c>
      <c r="AE43" s="140">
        <v>27.3</v>
      </c>
      <c r="AF43" s="140">
        <v>27.3</v>
      </c>
      <c r="AG43" s="140">
        <v>27.3</v>
      </c>
      <c r="AH43" s="170">
        <v>27.3</v>
      </c>
      <c r="AI43" s="140">
        <v>27.3</v>
      </c>
      <c r="AJ43" s="140">
        <v>27.3</v>
      </c>
      <c r="AK43" s="140">
        <v>27.3</v>
      </c>
      <c r="AL43" s="140">
        <v>27.3</v>
      </c>
      <c r="AM43" s="140">
        <v>27.3</v>
      </c>
      <c r="AN43" s="140">
        <v>27.3</v>
      </c>
      <c r="AO43" s="140">
        <v>27.3</v>
      </c>
      <c r="AP43" s="251">
        <v>27.3</v>
      </c>
      <c r="AQ43" s="140">
        <v>27.3</v>
      </c>
      <c r="AR43" s="140">
        <v>27.3</v>
      </c>
      <c r="AS43" s="140">
        <v>27.3</v>
      </c>
      <c r="AT43" s="140">
        <v>27.3</v>
      </c>
      <c r="AU43" s="140">
        <v>27.3</v>
      </c>
      <c r="AV43" s="140"/>
      <c r="AW43" s="140"/>
      <c r="AX43" s="140"/>
      <c r="AY43" s="140"/>
      <c r="AZ43" s="140"/>
      <c r="BA43" s="140"/>
      <c r="BB43" s="140"/>
      <c r="BC43" s="140"/>
    </row>
    <row r="44" spans="1:55" ht="15.75" thickBot="1">
      <c r="A44">
        <v>1</v>
      </c>
      <c r="B44" t="str">
        <f>cartescoreCAM!I217</f>
        <v>DBer</v>
      </c>
      <c r="C44" s="100">
        <f>cartescoreCAM!N217</f>
        <v>28.8</v>
      </c>
      <c r="E44" s="97" t="s">
        <v>181</v>
      </c>
      <c r="F44" s="113"/>
      <c r="G44" s="122">
        <v>28.8</v>
      </c>
      <c r="H44" s="126">
        <v>28.8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96">
        <v>28.8</v>
      </c>
      <c r="T44" s="146">
        <v>28.8</v>
      </c>
      <c r="U44" s="212">
        <v>28.8</v>
      </c>
      <c r="V44" s="146">
        <v>28.8</v>
      </c>
      <c r="W44" s="146">
        <v>28.8</v>
      </c>
      <c r="X44" s="146">
        <v>28.8</v>
      </c>
      <c r="Y44" s="212">
        <v>28.8</v>
      </c>
      <c r="Z44" s="146">
        <v>28.8</v>
      </c>
      <c r="AA44" s="140">
        <v>28.8</v>
      </c>
      <c r="AB44" s="140">
        <v>28.8</v>
      </c>
      <c r="AC44" s="140">
        <v>28.8</v>
      </c>
      <c r="AD44" s="140">
        <v>28.8</v>
      </c>
      <c r="AE44" s="140">
        <v>28.8</v>
      </c>
      <c r="AF44" s="140">
        <v>28.8</v>
      </c>
      <c r="AG44" s="140">
        <v>28.8</v>
      </c>
      <c r="AH44" s="170">
        <v>28.8</v>
      </c>
      <c r="AI44" s="140">
        <v>28.8</v>
      </c>
      <c r="AJ44" s="140">
        <v>28.8</v>
      </c>
      <c r="AK44" s="140">
        <v>28.8</v>
      </c>
      <c r="AL44" s="140">
        <v>28.8</v>
      </c>
      <c r="AM44" s="140">
        <v>28.8</v>
      </c>
      <c r="AN44" s="140">
        <v>28.8</v>
      </c>
      <c r="AO44" s="140">
        <v>28.8</v>
      </c>
      <c r="AP44" s="251">
        <v>28.8</v>
      </c>
      <c r="AQ44" s="140">
        <v>28.8</v>
      </c>
      <c r="AR44" s="140">
        <v>28.8</v>
      </c>
      <c r="AS44" s="140">
        <v>28.8</v>
      </c>
      <c r="AT44" s="140">
        <v>28.8</v>
      </c>
      <c r="AU44" s="140">
        <v>28.8</v>
      </c>
      <c r="AV44" s="140"/>
      <c r="AW44" s="140"/>
      <c r="AX44" s="140"/>
      <c r="AY44" s="140"/>
      <c r="AZ44" s="140"/>
      <c r="BA44" s="140"/>
      <c r="BB44" s="140"/>
      <c r="BC44" s="140"/>
    </row>
    <row r="45" spans="1:55" ht="15.75" thickBot="1">
      <c r="A45">
        <v>1</v>
      </c>
      <c r="B45" t="str">
        <f>cartescoreCAM!I218</f>
        <v>ETal</v>
      </c>
      <c r="C45" s="100">
        <f>cartescoreCAM!N218</f>
        <v>4.399999999999998</v>
      </c>
      <c r="E45" s="97" t="s">
        <v>183</v>
      </c>
      <c r="F45" s="113"/>
      <c r="G45" s="122">
        <v>5.5</v>
      </c>
      <c r="H45" s="126">
        <v>4.4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95">
        <v>4.5</v>
      </c>
      <c r="T45" s="195">
        <v>4.6</v>
      </c>
      <c r="U45" s="195">
        <v>4.699999999999999</v>
      </c>
      <c r="V45" s="146">
        <v>4.699999999999999</v>
      </c>
      <c r="W45" s="195">
        <v>4.799999999999999</v>
      </c>
      <c r="X45" s="146">
        <v>4.799999999999999</v>
      </c>
      <c r="Y45" s="212">
        <v>4.799999999999999</v>
      </c>
      <c r="Z45" s="146">
        <v>4.799999999999999</v>
      </c>
      <c r="AA45" s="140">
        <v>4.799999999999999</v>
      </c>
      <c r="AB45" s="148">
        <v>4.599999999999999</v>
      </c>
      <c r="AC45" s="140">
        <v>4.599999999999999</v>
      </c>
      <c r="AD45" s="150">
        <v>4.699999999999998</v>
      </c>
      <c r="AE45" s="140">
        <v>4.699999999999998</v>
      </c>
      <c r="AF45" s="148">
        <v>4.299999999999998</v>
      </c>
      <c r="AG45" s="150">
        <v>4.399999999999998</v>
      </c>
      <c r="AH45" s="170">
        <v>4.399999999999998</v>
      </c>
      <c r="AI45" s="140">
        <v>4.399999999999998</v>
      </c>
      <c r="AJ45" s="140">
        <v>4.399999999999998</v>
      </c>
      <c r="AK45" s="140">
        <v>4.399999999999998</v>
      </c>
      <c r="AL45" s="140">
        <v>4.399999999999998</v>
      </c>
      <c r="AM45" s="140">
        <v>4.399999999999998</v>
      </c>
      <c r="AN45" s="140">
        <v>4.399999999999998</v>
      </c>
      <c r="AO45" s="140">
        <v>4.399999999999998</v>
      </c>
      <c r="AP45" s="251">
        <v>4.399999999999998</v>
      </c>
      <c r="AQ45" s="140">
        <v>4.399999999999998</v>
      </c>
      <c r="AR45" s="140">
        <v>4.399999999999998</v>
      </c>
      <c r="AS45" s="220">
        <v>4.399999999999998</v>
      </c>
      <c r="AT45" s="140">
        <v>4.399999999999998</v>
      </c>
      <c r="AU45" s="140">
        <v>4.399999999999998</v>
      </c>
      <c r="AV45" s="140"/>
      <c r="AW45" s="140"/>
      <c r="AX45" s="140"/>
      <c r="AY45" s="140"/>
      <c r="AZ45" s="140"/>
      <c r="BA45" s="140"/>
      <c r="BB45" s="140"/>
      <c r="BC45" s="140"/>
    </row>
    <row r="46" spans="1:55" ht="15.75" thickBot="1">
      <c r="A46">
        <v>1</v>
      </c>
      <c r="B46" t="str">
        <f>cartescoreCAM!I219</f>
        <v>JRen</v>
      </c>
      <c r="C46" s="100">
        <f>cartescoreCAM!N219</f>
        <v>14.199999999999998</v>
      </c>
      <c r="E46" s="97" t="s">
        <v>185</v>
      </c>
      <c r="F46" s="113"/>
      <c r="G46" s="122">
        <v>14.5</v>
      </c>
      <c r="H46" s="126">
        <v>14.7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95">
        <v>14.799999999999999</v>
      </c>
      <c r="X46" s="194">
        <v>14.499999999999998</v>
      </c>
      <c r="Y46" s="212">
        <v>14.499999999999998</v>
      </c>
      <c r="Z46" s="146">
        <v>14.499999999999998</v>
      </c>
      <c r="AA46" s="140">
        <v>14.499999999999998</v>
      </c>
      <c r="AB46" s="140">
        <v>14.499999999999998</v>
      </c>
      <c r="AC46" s="140">
        <v>14.499999999999998</v>
      </c>
      <c r="AD46" s="140">
        <v>14.499999999999998</v>
      </c>
      <c r="AE46" s="140">
        <v>14.499999999999998</v>
      </c>
      <c r="AF46" s="220">
        <v>14.499999999999998</v>
      </c>
      <c r="AG46" s="148">
        <v>14.199999999999998</v>
      </c>
      <c r="AH46" s="170">
        <v>14.199999999999998</v>
      </c>
      <c r="AI46" s="140">
        <v>14.199999999999998</v>
      </c>
      <c r="AJ46" s="140">
        <v>14.199999999999998</v>
      </c>
      <c r="AK46" s="140">
        <v>14.199999999999998</v>
      </c>
      <c r="AL46" s="140">
        <v>14.199999999999998</v>
      </c>
      <c r="AM46" s="140">
        <v>14.199999999999998</v>
      </c>
      <c r="AN46" s="140">
        <v>14.199999999999998</v>
      </c>
      <c r="AO46" s="140">
        <v>14.199999999999998</v>
      </c>
      <c r="AP46" s="251">
        <v>14.199999999999998</v>
      </c>
      <c r="AQ46" s="140">
        <v>14.199999999999998</v>
      </c>
      <c r="AR46" s="140">
        <v>14.199999999999998</v>
      </c>
      <c r="AS46" s="140">
        <v>14.199999999999998</v>
      </c>
      <c r="AT46" s="140">
        <v>14.199999999999998</v>
      </c>
      <c r="AU46" s="140">
        <v>14.199999999999998</v>
      </c>
      <c r="AV46" s="140"/>
      <c r="AW46" s="140"/>
      <c r="AX46" s="140"/>
      <c r="AY46" s="140"/>
      <c r="AZ46" s="140"/>
      <c r="BA46" s="140"/>
      <c r="BB46" s="140"/>
      <c r="BC46" s="140"/>
    </row>
    <row r="47" spans="1:55" ht="15.75" thickBot="1">
      <c r="A47">
        <v>1</v>
      </c>
      <c r="B47" t="str">
        <f>cartescoreCAM!I220</f>
        <v>EPic </v>
      </c>
      <c r="C47" s="100">
        <f>cartescoreCAM!N220</f>
        <v>23.700000000000003</v>
      </c>
      <c r="E47" s="97" t="s">
        <v>187</v>
      </c>
      <c r="F47" s="113"/>
      <c r="G47" s="122">
        <v>23.6</v>
      </c>
      <c r="H47" s="126">
        <v>23.6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95">
        <v>23.700000000000003</v>
      </c>
      <c r="Y47" s="212">
        <v>23.700000000000003</v>
      </c>
      <c r="Z47" s="146">
        <v>23.700000000000003</v>
      </c>
      <c r="AA47" s="140">
        <v>23.700000000000003</v>
      </c>
      <c r="AB47" s="140">
        <v>23.700000000000003</v>
      </c>
      <c r="AC47" s="140">
        <v>23.700000000000003</v>
      </c>
      <c r="AD47" s="140">
        <v>23.700000000000003</v>
      </c>
      <c r="AE47" s="140">
        <v>23.700000000000003</v>
      </c>
      <c r="AF47" s="140">
        <v>23.700000000000003</v>
      </c>
      <c r="AG47" s="140">
        <v>23.700000000000003</v>
      </c>
      <c r="AH47" s="170">
        <v>23.700000000000003</v>
      </c>
      <c r="AI47" s="140">
        <v>23.700000000000003</v>
      </c>
      <c r="AJ47" s="140">
        <v>23.700000000000003</v>
      </c>
      <c r="AK47" s="140">
        <v>23.700000000000003</v>
      </c>
      <c r="AL47" s="140">
        <v>23.700000000000003</v>
      </c>
      <c r="AM47" s="140">
        <v>23.700000000000003</v>
      </c>
      <c r="AN47" s="140">
        <v>23.700000000000003</v>
      </c>
      <c r="AO47" s="140">
        <v>23.700000000000003</v>
      </c>
      <c r="AP47" s="251">
        <v>23.700000000000003</v>
      </c>
      <c r="AQ47" s="140">
        <v>23.700000000000003</v>
      </c>
      <c r="AR47" s="140">
        <v>23.700000000000003</v>
      </c>
      <c r="AS47" s="140">
        <v>23.700000000000003</v>
      </c>
      <c r="AT47" s="140">
        <v>23.700000000000003</v>
      </c>
      <c r="AU47" s="140">
        <v>23.700000000000003</v>
      </c>
      <c r="AV47" s="140"/>
      <c r="AW47" s="140"/>
      <c r="AX47" s="140"/>
      <c r="AY47" s="140"/>
      <c r="AZ47" s="140"/>
      <c r="BA47" s="140"/>
      <c r="BB47" s="140"/>
      <c r="BC47" s="140"/>
    </row>
    <row r="48" spans="1:55" ht="15.75" thickBot="1">
      <c r="A48">
        <v>1</v>
      </c>
      <c r="B48" t="str">
        <f>cartescoreCAM!I221</f>
        <v>SPBou</v>
      </c>
      <c r="C48" s="100">
        <f>cartescoreCAM!N221</f>
        <v>21.700000000000003</v>
      </c>
      <c r="E48" s="97" t="s">
        <v>189</v>
      </c>
      <c r="F48" s="113"/>
      <c r="G48" s="122">
        <v>21.4</v>
      </c>
      <c r="H48" s="126">
        <v>21.5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55"/>
      <c r="AB48" s="155"/>
      <c r="AC48" s="150">
        <v>21.6</v>
      </c>
      <c r="AD48" s="140">
        <v>21.6</v>
      </c>
      <c r="AE48" s="140">
        <v>21.6</v>
      </c>
      <c r="AF48" s="140">
        <v>21.6</v>
      </c>
      <c r="AG48" s="140">
        <v>21.6</v>
      </c>
      <c r="AH48" s="170">
        <v>21.6</v>
      </c>
      <c r="AI48" s="140">
        <v>21.6</v>
      </c>
      <c r="AJ48" s="140">
        <v>21.6</v>
      </c>
      <c r="AK48" s="140">
        <v>21.6</v>
      </c>
      <c r="AL48" s="140">
        <v>21.6</v>
      </c>
      <c r="AM48" s="140">
        <v>21.6</v>
      </c>
      <c r="AN48" s="140">
        <v>21.6</v>
      </c>
      <c r="AO48" s="140">
        <v>21.6</v>
      </c>
      <c r="AP48" s="251">
        <v>21.6</v>
      </c>
      <c r="AQ48" s="140">
        <v>21.6</v>
      </c>
      <c r="AR48" s="140">
        <v>21.6</v>
      </c>
      <c r="AS48" s="140">
        <v>21.6</v>
      </c>
      <c r="AT48" s="140">
        <v>21.6</v>
      </c>
      <c r="AU48" s="150">
        <v>21.700000000000003</v>
      </c>
      <c r="AV48" s="140"/>
      <c r="AW48" s="140"/>
      <c r="AX48" s="140"/>
      <c r="AY48" s="140"/>
      <c r="AZ48" s="140"/>
      <c r="BA48" s="140"/>
      <c r="BB48" s="140"/>
      <c r="BC48" s="140"/>
    </row>
    <row r="49" spans="1:55" ht="15.75" thickBot="1">
      <c r="A49">
        <v>1</v>
      </c>
      <c r="B49" t="str">
        <f>cartescoreCAM!I222</f>
        <v>RGir</v>
      </c>
      <c r="C49" s="100">
        <f>cartescoreCAM!N222</f>
        <v>19.4</v>
      </c>
      <c r="E49" s="97" t="s">
        <v>192</v>
      </c>
      <c r="F49" s="113"/>
      <c r="G49" s="122">
        <v>19.4</v>
      </c>
      <c r="H49" s="126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55"/>
      <c r="AB49" s="155"/>
      <c r="AC49" s="155"/>
      <c r="AD49" s="155"/>
      <c r="AE49" s="140">
        <v>19.4</v>
      </c>
      <c r="AF49" s="140">
        <v>19.4</v>
      </c>
      <c r="AG49" s="140">
        <v>19.4</v>
      </c>
      <c r="AH49" s="140">
        <v>19.4</v>
      </c>
      <c r="AI49" s="140">
        <v>19.4</v>
      </c>
      <c r="AJ49" s="140">
        <v>19.4</v>
      </c>
      <c r="AK49" s="140">
        <v>19.4</v>
      </c>
      <c r="AL49" s="140">
        <v>19.4</v>
      </c>
      <c r="AM49" s="140">
        <v>19.4</v>
      </c>
      <c r="AN49" s="140">
        <v>19.4</v>
      </c>
      <c r="AO49" s="140">
        <v>19.4</v>
      </c>
      <c r="AP49" s="251">
        <v>19.4</v>
      </c>
      <c r="AQ49" s="140">
        <v>19.4</v>
      </c>
      <c r="AR49" s="140">
        <v>19.4</v>
      </c>
      <c r="AS49" s="140">
        <v>19.4</v>
      </c>
      <c r="AT49" s="140">
        <v>19.4</v>
      </c>
      <c r="AU49" s="140">
        <v>19.4</v>
      </c>
      <c r="AV49" s="140"/>
      <c r="AW49" s="140"/>
      <c r="AX49" s="140"/>
      <c r="AY49" s="140"/>
      <c r="AZ49" s="140"/>
      <c r="BA49" s="140"/>
      <c r="BB49" s="140"/>
      <c r="BC49" s="140"/>
    </row>
    <row r="50" spans="1:55" ht="15.75" thickBot="1">
      <c r="A50">
        <v>1</v>
      </c>
      <c r="B50" t="str">
        <f>cartescoreCAM!I223</f>
        <v>JGir</v>
      </c>
      <c r="C50" s="100">
        <f>cartescoreCAM!N223</f>
        <v>16.1</v>
      </c>
      <c r="E50" s="97" t="s">
        <v>193</v>
      </c>
      <c r="F50" s="113"/>
      <c r="G50" s="122">
        <v>16.1</v>
      </c>
      <c r="H50" s="126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55"/>
      <c r="AB50" s="155"/>
      <c r="AC50" s="155"/>
      <c r="AD50" s="155"/>
      <c r="AE50" s="140">
        <v>16.1</v>
      </c>
      <c r="AF50" s="140">
        <v>16.1</v>
      </c>
      <c r="AG50" s="140">
        <v>16.1</v>
      </c>
      <c r="AH50" s="140">
        <v>16.1</v>
      </c>
      <c r="AI50" s="140">
        <v>16.1</v>
      </c>
      <c r="AJ50" s="140">
        <v>16.1</v>
      </c>
      <c r="AK50" s="140">
        <v>16.1</v>
      </c>
      <c r="AL50" s="140">
        <v>16.1</v>
      </c>
      <c r="AM50" s="140">
        <v>16.1</v>
      </c>
      <c r="AN50" s="140">
        <v>16.1</v>
      </c>
      <c r="AO50" s="140">
        <v>16.1</v>
      </c>
      <c r="AP50" s="251">
        <v>16.1</v>
      </c>
      <c r="AQ50" s="140">
        <v>16.1</v>
      </c>
      <c r="AR50" s="140">
        <v>16.1</v>
      </c>
      <c r="AS50" s="140">
        <v>16.1</v>
      </c>
      <c r="AT50" s="140">
        <v>16.1</v>
      </c>
      <c r="AU50" s="140">
        <v>16.1</v>
      </c>
      <c r="AV50" s="140"/>
      <c r="AW50" s="140"/>
      <c r="AX50" s="140"/>
      <c r="AY50" s="140"/>
      <c r="AZ50" s="140"/>
      <c r="BA50" s="140"/>
      <c r="BB50" s="140"/>
      <c r="BC50" s="140"/>
    </row>
    <row r="51" spans="1:55" ht="15.75" thickBot="1">
      <c r="A51">
        <v>1</v>
      </c>
      <c r="B51" t="str">
        <f>cartescoreCAM!I224</f>
        <v>ElLey</v>
      </c>
      <c r="C51" s="100">
        <f>cartescoreCAM!N224</f>
        <v>18.700000000000003</v>
      </c>
      <c r="E51" s="97" t="s">
        <v>196</v>
      </c>
      <c r="F51" s="113"/>
      <c r="G51" s="122">
        <v>18.5</v>
      </c>
      <c r="H51" s="126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55"/>
      <c r="AB51" s="155"/>
      <c r="AC51" s="155"/>
      <c r="AD51" s="155"/>
      <c r="AE51" s="150">
        <v>18.6</v>
      </c>
      <c r="AF51" s="140">
        <v>18.6</v>
      </c>
      <c r="AG51" s="140">
        <v>18.6</v>
      </c>
      <c r="AH51" s="140">
        <v>18.6</v>
      </c>
      <c r="AI51" s="140">
        <v>18.6</v>
      </c>
      <c r="AJ51" s="140">
        <v>18.6</v>
      </c>
      <c r="AK51" s="140">
        <v>18.6</v>
      </c>
      <c r="AL51" s="150">
        <v>18.700000000000003</v>
      </c>
      <c r="AM51" s="140">
        <v>18.700000000000003</v>
      </c>
      <c r="AN51" s="140">
        <v>18.700000000000003</v>
      </c>
      <c r="AO51" s="140">
        <v>18.700000000000003</v>
      </c>
      <c r="AP51" s="251">
        <v>18.700000000000003</v>
      </c>
      <c r="AQ51" s="140">
        <v>18.700000000000003</v>
      </c>
      <c r="AR51" s="140">
        <v>18.700000000000003</v>
      </c>
      <c r="AS51" s="140">
        <v>18.700000000000003</v>
      </c>
      <c r="AT51" s="140">
        <v>18.700000000000003</v>
      </c>
      <c r="AU51" s="140">
        <v>18.700000000000003</v>
      </c>
      <c r="AV51" s="140"/>
      <c r="AW51" s="140"/>
      <c r="AX51" s="140"/>
      <c r="AY51" s="140"/>
      <c r="AZ51" s="140"/>
      <c r="BA51" s="140"/>
      <c r="BB51" s="140"/>
      <c r="BC51" s="140"/>
    </row>
    <row r="52" spans="1:55" ht="15.75" thickBot="1">
      <c r="A52">
        <v>1</v>
      </c>
      <c r="B52" t="str">
        <f>cartescoreCAM!I225</f>
        <v>JSyl </v>
      </c>
      <c r="C52" s="100">
        <f>cartescoreCAM!N225</f>
        <v>11</v>
      </c>
      <c r="E52" s="97" t="s">
        <v>198</v>
      </c>
      <c r="F52" s="103"/>
      <c r="G52" s="122">
        <v>12.2</v>
      </c>
      <c r="H52" s="126">
        <v>12.2</v>
      </c>
      <c r="I52" s="171"/>
      <c r="J52" s="155"/>
      <c r="K52" s="155"/>
      <c r="L52" s="155"/>
      <c r="M52" s="155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55"/>
      <c r="AB52" s="155"/>
      <c r="AC52" s="155"/>
      <c r="AD52" s="155"/>
      <c r="AE52" s="155"/>
      <c r="AF52" s="155"/>
      <c r="AG52" s="148">
        <v>11</v>
      </c>
      <c r="AH52" s="140">
        <v>11</v>
      </c>
      <c r="AI52" s="140">
        <v>11</v>
      </c>
      <c r="AJ52" s="140">
        <v>11</v>
      </c>
      <c r="AK52" s="140">
        <v>11</v>
      </c>
      <c r="AL52" s="140">
        <v>11</v>
      </c>
      <c r="AM52" s="140">
        <v>11</v>
      </c>
      <c r="AN52" s="140">
        <v>11</v>
      </c>
      <c r="AO52" s="140">
        <v>11</v>
      </c>
      <c r="AP52" s="251">
        <v>11</v>
      </c>
      <c r="AQ52" s="140">
        <v>11</v>
      </c>
      <c r="AR52" s="140">
        <v>11</v>
      </c>
      <c r="AS52" s="140">
        <v>11</v>
      </c>
      <c r="AT52" s="140">
        <v>11</v>
      </c>
      <c r="AU52" s="140">
        <v>11</v>
      </c>
      <c r="AV52" s="140"/>
      <c r="AW52" s="140"/>
      <c r="AX52" s="140"/>
      <c r="AY52" s="140"/>
      <c r="AZ52" s="140"/>
      <c r="BA52" s="140"/>
      <c r="BB52" s="140"/>
      <c r="BC52" s="140"/>
    </row>
    <row r="53" spans="1:55" ht="15.75" thickBot="1">
      <c r="A53">
        <v>1</v>
      </c>
      <c r="B53" t="str">
        <f>cartescoreCAM!I226</f>
        <v>CDuqR</v>
      </c>
      <c r="C53" s="100">
        <f>cartescoreCAM!N226</f>
        <v>8.8</v>
      </c>
      <c r="E53" s="97" t="s">
        <v>203</v>
      </c>
      <c r="F53" s="103"/>
      <c r="G53" s="122">
        <v>8.8</v>
      </c>
      <c r="H53" s="126">
        <v>8.8</v>
      </c>
      <c r="I53" s="171"/>
      <c r="J53" s="155"/>
      <c r="K53" s="155"/>
      <c r="L53" s="155"/>
      <c r="M53" s="155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55"/>
      <c r="AB53" s="155"/>
      <c r="AC53" s="155"/>
      <c r="AD53" s="155"/>
      <c r="AE53" s="155"/>
      <c r="AF53" s="155"/>
      <c r="AG53" s="155"/>
      <c r="AH53" s="155"/>
      <c r="AI53" s="155"/>
      <c r="AJ53" s="220">
        <v>8.8</v>
      </c>
      <c r="AK53" s="140">
        <v>8.8</v>
      </c>
      <c r="AL53" s="140">
        <v>8.8</v>
      </c>
      <c r="AM53" s="140">
        <v>8.8</v>
      </c>
      <c r="AN53" s="140">
        <v>8.8</v>
      </c>
      <c r="AO53" s="140">
        <v>8.8</v>
      </c>
      <c r="AP53" s="251">
        <v>8.8</v>
      </c>
      <c r="AQ53" s="140">
        <v>8.8</v>
      </c>
      <c r="AR53" s="140">
        <v>8.8</v>
      </c>
      <c r="AS53" s="140">
        <v>8.8</v>
      </c>
      <c r="AT53" s="140">
        <v>8.8</v>
      </c>
      <c r="AU53" s="140">
        <v>8.8</v>
      </c>
      <c r="AV53" s="155"/>
      <c r="AW53" s="155"/>
      <c r="AX53" s="140"/>
      <c r="AY53" s="140"/>
      <c r="AZ53" s="140"/>
      <c r="BA53" s="140"/>
      <c r="BB53" s="140"/>
      <c r="BC53" s="140"/>
    </row>
    <row r="54" spans="1:55" ht="15.75" thickBot="1">
      <c r="A54">
        <v>1</v>
      </c>
      <c r="B54" t="str">
        <f>cartescoreCAM!I227</f>
        <v>GDign</v>
      </c>
      <c r="C54" s="100">
        <f>cartescoreCAM!N227</f>
        <v>12</v>
      </c>
      <c r="E54" s="97" t="s">
        <v>204</v>
      </c>
      <c r="F54" s="103"/>
      <c r="G54" s="122">
        <v>12.3</v>
      </c>
      <c r="H54" s="126">
        <v>12.3</v>
      </c>
      <c r="I54" s="171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41"/>
      <c r="W54" s="141"/>
      <c r="X54" s="141"/>
      <c r="Y54" s="141"/>
      <c r="Z54" s="141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40"/>
      <c r="AL54" s="148">
        <v>12</v>
      </c>
      <c r="AM54" s="140">
        <v>12</v>
      </c>
      <c r="AN54" s="140">
        <v>12</v>
      </c>
      <c r="AO54" s="140">
        <v>12</v>
      </c>
      <c r="AP54" s="251">
        <v>12</v>
      </c>
      <c r="AQ54" s="140">
        <v>12</v>
      </c>
      <c r="AR54" s="150">
        <v>12.1</v>
      </c>
      <c r="AS54" s="140">
        <v>12</v>
      </c>
      <c r="AT54" s="140">
        <v>12</v>
      </c>
      <c r="AU54" s="140">
        <v>12</v>
      </c>
      <c r="AV54" s="155"/>
      <c r="AW54" s="140"/>
      <c r="AX54" s="140"/>
      <c r="AY54" s="140"/>
      <c r="AZ54" s="140"/>
      <c r="BA54" s="140"/>
      <c r="BB54" s="140"/>
      <c r="BC54" s="140"/>
    </row>
    <row r="55" spans="1:55" ht="15.75" thickBot="1">
      <c r="A55">
        <v>1</v>
      </c>
      <c r="B55" t="str">
        <f>cartescoreCAM!I228</f>
        <v>BBon</v>
      </c>
      <c r="C55" s="100">
        <f>cartescoreCAM!N228</f>
        <v>13.299999999999999</v>
      </c>
      <c r="E55" s="97" t="s">
        <v>207</v>
      </c>
      <c r="F55" s="103"/>
      <c r="G55" s="122">
        <v>13.1</v>
      </c>
      <c r="H55" s="126">
        <v>13.1</v>
      </c>
      <c r="I55" s="171"/>
      <c r="J55" s="155"/>
      <c r="K55" s="155"/>
      <c r="L55" s="155"/>
      <c r="M55" s="155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40"/>
      <c r="AL55" s="140"/>
      <c r="AM55" s="140"/>
      <c r="AN55" s="140"/>
      <c r="AO55" s="140"/>
      <c r="AP55" s="150">
        <v>13.2</v>
      </c>
      <c r="AQ55" s="140">
        <v>13.2</v>
      </c>
      <c r="AR55" s="150">
        <v>13.299999999999999</v>
      </c>
      <c r="AS55" s="140">
        <v>13.3</v>
      </c>
      <c r="AT55" s="140">
        <v>13.3</v>
      </c>
      <c r="AU55" s="220">
        <v>13.299999999999999</v>
      </c>
      <c r="AV55" s="155"/>
      <c r="AW55" s="155"/>
      <c r="AX55" s="155"/>
      <c r="AY55" s="155"/>
      <c r="AZ55" s="155"/>
      <c r="BA55" s="155"/>
      <c r="BB55" s="155"/>
      <c r="BC55" s="155"/>
    </row>
    <row r="56" spans="1:55" ht="15.75" thickBot="1">
      <c r="A56">
        <v>1</v>
      </c>
      <c r="B56" t="str">
        <f>cartescoreCAM!I229</f>
        <v>JjFev</v>
      </c>
      <c r="C56" s="100">
        <f>cartescoreCAM!N229</f>
        <v>47</v>
      </c>
      <c r="E56" s="97" t="s">
        <v>208</v>
      </c>
      <c r="F56" s="103"/>
      <c r="G56" s="121"/>
      <c r="H56" s="127">
        <v>47</v>
      </c>
      <c r="I56" s="171"/>
      <c r="J56" s="155"/>
      <c r="K56" s="155"/>
      <c r="L56" s="155"/>
      <c r="M56" s="155"/>
      <c r="N56" s="155"/>
      <c r="O56" s="155"/>
      <c r="P56" s="155"/>
      <c r="Q56" s="155"/>
      <c r="R56" s="155"/>
      <c r="S56" s="141"/>
      <c r="T56" s="141"/>
      <c r="U56" s="141"/>
      <c r="V56" s="141"/>
      <c r="W56" s="141"/>
      <c r="X56" s="141"/>
      <c r="Y56" s="141"/>
      <c r="Z56" s="141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220">
        <v>47</v>
      </c>
      <c r="AU56" s="217">
        <v>47</v>
      </c>
      <c r="AV56" s="155"/>
      <c r="AW56" s="155"/>
      <c r="AX56" s="155"/>
      <c r="AY56" s="155"/>
      <c r="AZ56" s="155"/>
      <c r="BA56" s="155"/>
      <c r="BB56" s="155"/>
      <c r="BC56" s="155"/>
    </row>
    <row r="57" spans="2:55" ht="15.75" thickBot="1">
      <c r="B57" t="str">
        <f>cartescoreCAM!I230</f>
        <v>inv31</v>
      </c>
      <c r="C57" s="100">
        <f>cartescoreCAM!N230</f>
        <v>36</v>
      </c>
      <c r="E57" s="97"/>
      <c r="F57" s="103"/>
      <c r="G57" s="121"/>
      <c r="H57" s="127"/>
      <c r="I57" s="171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</row>
    <row r="58" spans="2:55" ht="15.75" thickBot="1">
      <c r="B58" t="str">
        <f>cartescoreCAM!I231</f>
        <v>Inv32</v>
      </c>
      <c r="C58" s="100">
        <f>cartescoreCAM!N231</f>
        <v>39</v>
      </c>
      <c r="E58" s="97"/>
      <c r="F58" s="104"/>
      <c r="G58" s="158"/>
      <c r="H58" s="159"/>
      <c r="I58" s="171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</row>
    <row r="61" ht="15.75" thickBot="1"/>
    <row r="62" spans="1:44" ht="15.75" thickBot="1">
      <c r="A62">
        <v>1</v>
      </c>
      <c r="E62" s="97" t="s">
        <v>89</v>
      </c>
      <c r="F62" s="113"/>
      <c r="G62" s="122">
        <v>12</v>
      </c>
      <c r="H62" s="127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123"/>
      <c r="Y62" s="123"/>
      <c r="Z62" s="123"/>
      <c r="AA62" s="1"/>
      <c r="AB62" s="1"/>
      <c r="AC62" s="1"/>
      <c r="AD62" s="1"/>
      <c r="AE62" s="1"/>
      <c r="AF62" s="1"/>
      <c r="AG62" s="1"/>
      <c r="AH62" s="153"/>
      <c r="AI62" s="150">
        <v>12.1</v>
      </c>
      <c r="AJ62" s="147">
        <v>12.2</v>
      </c>
      <c r="AK62" s="147">
        <v>12.1</v>
      </c>
      <c r="AL62" s="140">
        <v>12.1</v>
      </c>
      <c r="AM62" s="147">
        <v>12.1</v>
      </c>
      <c r="AN62" s="147">
        <v>12.1</v>
      </c>
      <c r="AO62" s="140">
        <v>12.1</v>
      </c>
      <c r="AP62" s="140">
        <v>12.1</v>
      </c>
      <c r="AQ62" s="140">
        <v>12.1</v>
      </c>
      <c r="AR62" s="140">
        <v>12.1</v>
      </c>
    </row>
    <row r="63" spans="5:52" ht="15.75" thickBot="1">
      <c r="E63" s="97" t="s">
        <v>88</v>
      </c>
      <c r="F63" s="113"/>
      <c r="G63" s="122">
        <v>45</v>
      </c>
      <c r="H63" s="127"/>
      <c r="I63" s="125"/>
      <c r="J63" s="99"/>
      <c r="K63" s="99"/>
      <c r="L63" s="99"/>
      <c r="M63" s="99"/>
      <c r="N63" s="99"/>
      <c r="O63" s="99"/>
      <c r="P63" s="99"/>
      <c r="Q63" s="123"/>
      <c r="R63" s="123"/>
      <c r="S63" s="143">
        <v>45</v>
      </c>
      <c r="T63" s="123">
        <v>45</v>
      </c>
      <c r="U63" s="146">
        <v>45</v>
      </c>
      <c r="V63" s="145">
        <v>45</v>
      </c>
      <c r="W63" s="145">
        <v>45</v>
      </c>
      <c r="X63" s="146">
        <v>45</v>
      </c>
      <c r="Y63" s="146">
        <v>45</v>
      </c>
      <c r="Z63" s="146">
        <v>45</v>
      </c>
      <c r="AA63" s="147">
        <v>45</v>
      </c>
      <c r="AB63" s="147">
        <v>45</v>
      </c>
      <c r="AC63" s="147">
        <v>45</v>
      </c>
      <c r="AD63" s="147">
        <v>45</v>
      </c>
      <c r="AE63" s="147">
        <v>44</v>
      </c>
      <c r="AF63" s="147">
        <v>44</v>
      </c>
      <c r="AG63" s="147">
        <v>44</v>
      </c>
      <c r="AH63" s="152">
        <v>44</v>
      </c>
      <c r="AI63" s="148">
        <v>38</v>
      </c>
      <c r="AJ63" s="148">
        <v>37</v>
      </c>
      <c r="AK63" s="149">
        <v>37</v>
      </c>
      <c r="AL63" s="140">
        <v>37</v>
      </c>
      <c r="AM63" s="147">
        <v>37</v>
      </c>
      <c r="AN63" s="147">
        <v>37</v>
      </c>
      <c r="AO63" s="140">
        <v>37</v>
      </c>
      <c r="AP63" s="140">
        <v>37</v>
      </c>
      <c r="AQ63" s="140">
        <v>37</v>
      </c>
      <c r="AR63" s="140">
        <v>37</v>
      </c>
      <c r="AS63" s="140">
        <v>37</v>
      </c>
      <c r="AT63" s="140"/>
      <c r="AU63" s="161"/>
      <c r="AV63" s="161"/>
      <c r="AW63" s="161"/>
      <c r="AX63" s="161"/>
      <c r="AY63" s="161"/>
      <c r="AZ63" s="16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39" customWidth="1"/>
  </cols>
  <sheetData>
    <row r="1" ht="15">
      <c r="A1" t="s">
        <v>86</v>
      </c>
    </row>
    <row r="2" spans="4:27" ht="15.75">
      <c r="D2" t="s">
        <v>82</v>
      </c>
      <c r="M2" t="s">
        <v>6</v>
      </c>
      <c r="N2" s="137">
        <v>42037</v>
      </c>
      <c r="Q2" s="116" t="s">
        <v>87</v>
      </c>
      <c r="AA2" s="2"/>
    </row>
    <row r="3" ht="15">
      <c r="AA3" s="2"/>
    </row>
    <row r="4" spans="3:27" ht="15">
      <c r="C4" s="12" t="s">
        <v>10</v>
      </c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 t="s">
        <v>11</v>
      </c>
      <c r="N4" s="12"/>
      <c r="O4" s="12">
        <v>1</v>
      </c>
      <c r="P4" s="12">
        <v>2</v>
      </c>
      <c r="Q4" s="12">
        <v>3</v>
      </c>
      <c r="R4" s="12">
        <v>4</v>
      </c>
      <c r="S4" s="12">
        <v>5</v>
      </c>
      <c r="T4" s="12">
        <v>6</v>
      </c>
      <c r="U4" s="12">
        <v>7</v>
      </c>
      <c r="V4" s="12">
        <v>8</v>
      </c>
      <c r="W4" s="12">
        <v>9</v>
      </c>
      <c r="X4" s="12" t="s">
        <v>12</v>
      </c>
      <c r="Y4" s="12" t="s">
        <v>13</v>
      </c>
      <c r="AA4" s="2"/>
    </row>
    <row r="5" spans="3:27" ht="15">
      <c r="C5" s="14" t="s">
        <v>15</v>
      </c>
      <c r="D5" s="16">
        <v>118</v>
      </c>
      <c r="E5" s="16">
        <v>113</v>
      </c>
      <c r="F5" s="16">
        <v>128</v>
      </c>
      <c r="G5" s="16">
        <v>95</v>
      </c>
      <c r="H5" s="16">
        <v>104</v>
      </c>
      <c r="I5" s="16">
        <v>102</v>
      </c>
      <c r="J5" s="16">
        <v>141</v>
      </c>
      <c r="K5" s="16">
        <v>238</v>
      </c>
      <c r="L5" s="16">
        <v>149</v>
      </c>
      <c r="M5" s="16">
        <f>SUM(D5:L5)</f>
        <v>1188</v>
      </c>
      <c r="N5" s="22"/>
      <c r="O5" s="16">
        <v>118</v>
      </c>
      <c r="P5" s="16">
        <v>113</v>
      </c>
      <c r="Q5" s="16">
        <v>128</v>
      </c>
      <c r="R5" s="16">
        <v>95</v>
      </c>
      <c r="S5" s="16">
        <v>104</v>
      </c>
      <c r="T5" s="16">
        <v>102</v>
      </c>
      <c r="U5" s="16">
        <v>141</v>
      </c>
      <c r="V5" s="16">
        <v>238</v>
      </c>
      <c r="W5" s="16">
        <v>149</v>
      </c>
      <c r="X5" s="16">
        <f>SUM(O5:W5)</f>
        <v>1188</v>
      </c>
      <c r="Y5" s="16">
        <f>M5+X5</f>
        <v>2376</v>
      </c>
      <c r="AA5" s="2"/>
    </row>
    <row r="6" spans="3:27" ht="16.5" thickBot="1">
      <c r="C6" s="24" t="s">
        <v>17</v>
      </c>
      <c r="D6" s="25">
        <v>3</v>
      </c>
      <c r="E6" s="25">
        <v>3</v>
      </c>
      <c r="F6" s="25">
        <v>3</v>
      </c>
      <c r="G6" s="25">
        <v>3</v>
      </c>
      <c r="H6" s="25">
        <v>3</v>
      </c>
      <c r="I6" s="25">
        <v>3</v>
      </c>
      <c r="J6" s="25">
        <v>3</v>
      </c>
      <c r="K6" s="25">
        <v>4</v>
      </c>
      <c r="L6" s="25">
        <v>3</v>
      </c>
      <c r="M6" s="25">
        <f>SUM(D6:L6)</f>
        <v>28</v>
      </c>
      <c r="N6" s="21"/>
      <c r="O6" s="25">
        <v>3</v>
      </c>
      <c r="P6" s="25">
        <v>3</v>
      </c>
      <c r="Q6" s="25">
        <v>3</v>
      </c>
      <c r="R6" s="25">
        <v>3</v>
      </c>
      <c r="S6" s="25">
        <v>3</v>
      </c>
      <c r="T6" s="25">
        <v>3</v>
      </c>
      <c r="U6" s="25">
        <v>3</v>
      </c>
      <c r="V6" s="25">
        <v>4</v>
      </c>
      <c r="W6" s="25">
        <v>3</v>
      </c>
      <c r="X6" s="25">
        <f>SUM(O6:W6)</f>
        <v>28</v>
      </c>
      <c r="Y6" s="25">
        <f>M6+X6</f>
        <v>56</v>
      </c>
      <c r="AA6" s="2"/>
    </row>
    <row r="7" spans="2:27" ht="15">
      <c r="B7" s="77"/>
      <c r="C7" s="79"/>
      <c r="D7" s="71"/>
      <c r="E7" s="71"/>
      <c r="F7" s="71"/>
      <c r="G7" s="71"/>
      <c r="H7" s="71"/>
      <c r="I7" s="71"/>
      <c r="J7" s="71"/>
      <c r="K7" s="71"/>
      <c r="L7" s="71"/>
      <c r="M7" s="71"/>
      <c r="N7" s="79"/>
      <c r="O7" s="71"/>
      <c r="P7" s="71"/>
      <c r="Q7" s="71"/>
      <c r="R7" s="71"/>
      <c r="S7" s="71"/>
      <c r="T7" s="71"/>
      <c r="U7" s="71"/>
      <c r="V7" s="71"/>
      <c r="W7" s="71"/>
      <c r="X7" s="71"/>
      <c r="Y7" s="72"/>
      <c r="AA7" s="2"/>
    </row>
    <row r="8" spans="2:26" ht="16.5" thickBot="1">
      <c r="B8" s="111" t="s">
        <v>84</v>
      </c>
      <c r="C8" s="37" t="s">
        <v>43</v>
      </c>
      <c r="D8" s="37">
        <v>3</v>
      </c>
      <c r="E8" s="37">
        <v>4</v>
      </c>
      <c r="F8" s="37">
        <v>6</v>
      </c>
      <c r="G8" s="37">
        <v>4</v>
      </c>
      <c r="H8" s="37">
        <v>5</v>
      </c>
      <c r="I8" s="37">
        <v>4</v>
      </c>
      <c r="J8" s="37">
        <v>4</v>
      </c>
      <c r="K8" s="37">
        <v>5</v>
      </c>
      <c r="L8" s="37">
        <v>6</v>
      </c>
      <c r="M8" s="29">
        <f aca="true" t="shared" si="0" ref="M8:M18">SUM(D8:L8)</f>
        <v>41</v>
      </c>
      <c r="N8" s="29" t="str">
        <f aca="true" t="shared" si="1" ref="N8:N18">C8</f>
        <v>Score </v>
      </c>
      <c r="O8" s="37">
        <v>4</v>
      </c>
      <c r="P8" s="37">
        <v>4</v>
      </c>
      <c r="Q8" s="37">
        <v>5</v>
      </c>
      <c r="R8" s="37">
        <v>4</v>
      </c>
      <c r="S8" s="37">
        <v>4</v>
      </c>
      <c r="T8" s="37">
        <v>4</v>
      </c>
      <c r="U8" s="37">
        <v>6</v>
      </c>
      <c r="V8" s="37">
        <v>6</v>
      </c>
      <c r="W8" s="29">
        <v>4</v>
      </c>
      <c r="X8" s="29">
        <f aca="true" t="shared" si="2" ref="X8:X18">SUM(O8:W8)</f>
        <v>41</v>
      </c>
      <c r="Y8" s="73">
        <f aca="true" t="shared" si="3" ref="Y8:Y18">M8+X8</f>
        <v>82</v>
      </c>
      <c r="Z8" s="139">
        <v>5</v>
      </c>
    </row>
    <row r="9" spans="2:27" ht="15.75">
      <c r="B9" s="70"/>
      <c r="C9" s="87"/>
      <c r="D9" s="81"/>
      <c r="E9" s="81"/>
      <c r="F9" s="81"/>
      <c r="G9" s="81"/>
      <c r="H9" s="81"/>
      <c r="I9" s="81"/>
      <c r="J9" s="81"/>
      <c r="K9" s="81"/>
      <c r="L9" s="81"/>
      <c r="M9" s="81"/>
      <c r="N9" s="87"/>
      <c r="O9" s="81"/>
      <c r="P9" s="81"/>
      <c r="Q9" s="81"/>
      <c r="R9" s="81"/>
      <c r="S9" s="81"/>
      <c r="T9" s="81"/>
      <c r="U9" s="81"/>
      <c r="V9" s="81"/>
      <c r="W9" s="81"/>
      <c r="X9" s="81"/>
      <c r="Y9" s="82"/>
      <c r="AA9" s="117"/>
    </row>
    <row r="10" spans="2:26" ht="16.5" thickBot="1">
      <c r="B10" s="86" t="s">
        <v>38</v>
      </c>
      <c r="C10" s="37" t="s">
        <v>45</v>
      </c>
      <c r="D10" s="37">
        <v>3</v>
      </c>
      <c r="E10" s="37">
        <v>7</v>
      </c>
      <c r="F10" s="37">
        <v>5</v>
      </c>
      <c r="G10" s="37">
        <v>4</v>
      </c>
      <c r="H10" s="37">
        <v>4</v>
      </c>
      <c r="I10" s="37">
        <v>6</v>
      </c>
      <c r="J10" s="37">
        <v>5</v>
      </c>
      <c r="K10" s="37">
        <v>7</v>
      </c>
      <c r="L10" s="37">
        <v>4</v>
      </c>
      <c r="M10" s="29">
        <f t="shared" si="0"/>
        <v>45</v>
      </c>
      <c r="N10" s="29" t="str">
        <f t="shared" si="1"/>
        <v>Score</v>
      </c>
      <c r="O10" s="37">
        <v>4</v>
      </c>
      <c r="P10" s="37">
        <v>4</v>
      </c>
      <c r="Q10" s="37">
        <v>6</v>
      </c>
      <c r="R10" s="37">
        <v>3</v>
      </c>
      <c r="S10" s="37">
        <v>2</v>
      </c>
      <c r="T10" s="37">
        <v>3</v>
      </c>
      <c r="U10" s="37">
        <v>3</v>
      </c>
      <c r="V10" s="37">
        <v>5</v>
      </c>
      <c r="W10" s="37">
        <v>4</v>
      </c>
      <c r="X10" s="29">
        <f t="shared" si="2"/>
        <v>34</v>
      </c>
      <c r="Y10" s="73">
        <f t="shared" si="3"/>
        <v>79</v>
      </c>
      <c r="Z10" s="138">
        <v>4</v>
      </c>
    </row>
    <row r="11" spans="2:27" ht="15.75">
      <c r="B11" s="77"/>
      <c r="C11" s="79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9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AA11" s="117"/>
    </row>
    <row r="12" spans="2:26" ht="16.5" thickBot="1">
      <c r="B12" s="85" t="s">
        <v>79</v>
      </c>
      <c r="C12" s="37" t="s">
        <v>43</v>
      </c>
      <c r="D12" s="37">
        <v>5</v>
      </c>
      <c r="E12" s="37">
        <v>5</v>
      </c>
      <c r="F12" s="37">
        <v>5</v>
      </c>
      <c r="G12" s="37">
        <v>5</v>
      </c>
      <c r="H12" s="37">
        <v>4</v>
      </c>
      <c r="I12" s="37">
        <v>4</v>
      </c>
      <c r="J12" s="37">
        <v>3</v>
      </c>
      <c r="K12" s="37">
        <v>5</v>
      </c>
      <c r="L12" s="37">
        <v>5</v>
      </c>
      <c r="M12" s="29">
        <f t="shared" si="0"/>
        <v>41</v>
      </c>
      <c r="N12" s="29" t="str">
        <f t="shared" si="1"/>
        <v>Score </v>
      </c>
      <c r="O12" s="37">
        <v>3</v>
      </c>
      <c r="P12" s="37">
        <v>6</v>
      </c>
      <c r="Q12" s="37">
        <v>4</v>
      </c>
      <c r="R12" s="37">
        <v>4</v>
      </c>
      <c r="S12" s="37">
        <v>5</v>
      </c>
      <c r="T12" s="37">
        <v>5</v>
      </c>
      <c r="U12" s="37">
        <v>4</v>
      </c>
      <c r="V12" s="37">
        <v>5</v>
      </c>
      <c r="W12" s="37">
        <v>6</v>
      </c>
      <c r="X12" s="29">
        <f t="shared" si="2"/>
        <v>42</v>
      </c>
      <c r="Y12" s="73">
        <f t="shared" si="3"/>
        <v>83</v>
      </c>
      <c r="Z12" s="138">
        <v>6</v>
      </c>
    </row>
    <row r="13" spans="2:27" ht="15.75">
      <c r="B13" s="70"/>
      <c r="C13" s="8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7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AA13" s="117"/>
    </row>
    <row r="14" spans="2:26" ht="16.5" thickBot="1">
      <c r="B14" s="110" t="s">
        <v>85</v>
      </c>
      <c r="C14" s="37" t="s">
        <v>45</v>
      </c>
      <c r="D14" s="37">
        <v>2</v>
      </c>
      <c r="E14" s="37">
        <v>4</v>
      </c>
      <c r="F14" s="37">
        <v>4</v>
      </c>
      <c r="G14" s="37">
        <v>3</v>
      </c>
      <c r="H14" s="37">
        <v>3</v>
      </c>
      <c r="I14" s="37">
        <v>4</v>
      </c>
      <c r="J14" s="37">
        <v>5</v>
      </c>
      <c r="K14" s="37">
        <v>6</v>
      </c>
      <c r="L14" s="37">
        <v>5</v>
      </c>
      <c r="M14" s="29">
        <f t="shared" si="0"/>
        <v>36</v>
      </c>
      <c r="N14" s="29" t="str">
        <f t="shared" si="1"/>
        <v>Score</v>
      </c>
      <c r="O14" s="37">
        <v>4</v>
      </c>
      <c r="P14" s="37">
        <v>5</v>
      </c>
      <c r="Q14" s="37">
        <v>3</v>
      </c>
      <c r="R14" s="37">
        <v>5</v>
      </c>
      <c r="S14" s="37">
        <v>4</v>
      </c>
      <c r="T14" s="37">
        <v>3</v>
      </c>
      <c r="U14" s="37">
        <v>4</v>
      </c>
      <c r="V14" s="37">
        <v>5</v>
      </c>
      <c r="W14" s="37">
        <v>4</v>
      </c>
      <c r="X14" s="29">
        <f t="shared" si="2"/>
        <v>37</v>
      </c>
      <c r="Y14" s="73">
        <f t="shared" si="3"/>
        <v>73</v>
      </c>
      <c r="Z14" s="138">
        <v>1</v>
      </c>
    </row>
    <row r="15" spans="2:27" ht="15.75">
      <c r="B15" s="77"/>
      <c r="C15" s="79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9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AA15" s="117"/>
    </row>
    <row r="16" spans="2:26" ht="16.5" thickBot="1">
      <c r="B16" s="85" t="s">
        <v>80</v>
      </c>
      <c r="C16" s="37" t="s">
        <v>43</v>
      </c>
      <c r="D16" s="37">
        <v>4</v>
      </c>
      <c r="E16" s="37">
        <v>4</v>
      </c>
      <c r="F16" s="37">
        <v>4</v>
      </c>
      <c r="G16" s="37">
        <v>3</v>
      </c>
      <c r="H16" s="37">
        <v>2</v>
      </c>
      <c r="I16" s="37">
        <v>3</v>
      </c>
      <c r="J16" s="37">
        <v>4</v>
      </c>
      <c r="K16" s="37">
        <v>7</v>
      </c>
      <c r="L16" s="37">
        <v>5</v>
      </c>
      <c r="M16" s="29">
        <f t="shared" si="0"/>
        <v>36</v>
      </c>
      <c r="N16" s="29" t="str">
        <f t="shared" si="1"/>
        <v>Score </v>
      </c>
      <c r="O16" s="37">
        <v>3</v>
      </c>
      <c r="P16" s="37">
        <v>3</v>
      </c>
      <c r="Q16" s="37">
        <v>4</v>
      </c>
      <c r="R16" s="37">
        <v>4</v>
      </c>
      <c r="S16" s="37">
        <v>4</v>
      </c>
      <c r="T16" s="37">
        <v>4</v>
      </c>
      <c r="U16" s="37">
        <v>5</v>
      </c>
      <c r="V16" s="37">
        <v>6</v>
      </c>
      <c r="W16" s="37">
        <v>5</v>
      </c>
      <c r="X16" s="29">
        <f>SUM(O16:W16)</f>
        <v>38</v>
      </c>
      <c r="Y16" s="73">
        <f t="shared" si="3"/>
        <v>74</v>
      </c>
      <c r="Z16" s="138">
        <v>2</v>
      </c>
    </row>
    <row r="17" spans="2:27" ht="16.5" thickBot="1">
      <c r="B17" s="70"/>
      <c r="C17" s="87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7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2"/>
      <c r="AA17" s="117"/>
    </row>
    <row r="18" spans="2:26" ht="16.5" thickBot="1">
      <c r="B18" s="132" t="s">
        <v>46</v>
      </c>
      <c r="C18" s="133" t="s">
        <v>45</v>
      </c>
      <c r="D18" s="133">
        <v>6</v>
      </c>
      <c r="E18" s="133">
        <v>3</v>
      </c>
      <c r="F18" s="133">
        <v>5</v>
      </c>
      <c r="G18" s="133">
        <v>4</v>
      </c>
      <c r="H18" s="133">
        <v>3</v>
      </c>
      <c r="I18" s="133">
        <v>4</v>
      </c>
      <c r="J18" s="133">
        <v>5</v>
      </c>
      <c r="K18" s="133">
        <v>5</v>
      </c>
      <c r="L18" s="133">
        <v>5</v>
      </c>
      <c r="M18" s="134">
        <f t="shared" si="0"/>
        <v>40</v>
      </c>
      <c r="N18" s="135" t="str">
        <f t="shared" si="1"/>
        <v>Score</v>
      </c>
      <c r="O18" s="133">
        <v>3</v>
      </c>
      <c r="P18" s="133">
        <v>3</v>
      </c>
      <c r="Q18" s="133">
        <v>4</v>
      </c>
      <c r="R18" s="133">
        <v>4</v>
      </c>
      <c r="S18" s="133">
        <v>4</v>
      </c>
      <c r="T18" s="133">
        <v>4</v>
      </c>
      <c r="U18" s="133">
        <v>4</v>
      </c>
      <c r="V18" s="133">
        <v>6</v>
      </c>
      <c r="W18" s="133">
        <v>5</v>
      </c>
      <c r="X18" s="135">
        <f t="shared" si="2"/>
        <v>37</v>
      </c>
      <c r="Y18" s="136">
        <f t="shared" si="3"/>
        <v>77</v>
      </c>
      <c r="Z18" s="138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2017-01-02T20:42:26Z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