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3640" windowHeight="10080" activeTab="1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<sst xmlns="http://schemas.openxmlformats.org/spreadsheetml/2006/main" count="426" uniqueCount="170">
  <si>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</si>
  <si>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</si>
  <si>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</si>
  <si>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</si>
  <si>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</si>
  <si>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</si>
  <si>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</si>
  <si>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</si>
  <si>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</si>
  <si>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</si>
  <si>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</si>
  <si>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</si>
  <si>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</si>
  <si>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</si>
  <si>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</si>
  <si>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</si>
  <si>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</si>
  <si>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</si>
  <si>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</si>
  <si>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</si>
  <si>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</si>
  <si>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</si>
  <si>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</si>
  <si>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</si>
  <si>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</si>
  <si>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</si>
  <si>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</si>
  <si>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</si>
  <si>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</si>
  <si>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</si>
  <si>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</si>
  <si>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</si>
  <si>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</si>
  <si>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</si>
  <si>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</si>
  <si>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</si>
  <si>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</si>
  <si>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</si>
  <si>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</si>
  <si>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</si>
  <si>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</si>
  <si>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</si>
  <si>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</si>
  <si>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</si>
  <si>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</si>
  <si>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</si>
  <si>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</si>
  <si>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</si>
  <si>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</si>
  <si>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</si>
  <si>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</si>
  <si>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</si>
  <si>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</si>
  <si>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</si>
  <si>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</si>
  <si>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</si>
  <si>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</si>
  <si>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</si>
  <si>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</si>
  <si>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</si>
  <si>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</si>
  <si>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</si>
  <si>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</si>
  <si>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</si>
  <si>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</si>
  <si>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</si>
  <si>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</si>
  <si>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</si>
  <si>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</si>
  <si>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</si>
  <si>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</si>
  <si>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</si>
  <si>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</si>
  <si>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</si>
  <si>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</si>
  <si>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</si>
  <si>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</si>
  <si>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ASer</t>
  </si>
  <si>
    <t>SERVAJEAN Alain</t>
  </si>
  <si>
    <t>TRYAIRE Serge</t>
  </si>
  <si>
    <t>DUBROCA Georges</t>
  </si>
  <si>
    <t>RAFFY André</t>
  </si>
  <si>
    <t>THIERY Pierre</t>
  </si>
  <si>
    <t>ARaf</t>
  </si>
  <si>
    <t>index GDJ-actuel</t>
  </si>
  <si>
    <t>GGar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</si>
  <si>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</si>
  <si>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noms</t>
  </si>
  <si>
    <t>JpCho</t>
  </si>
  <si>
    <t>index FFG (01/2018)</t>
  </si>
  <si>
    <t>Meilleur score 2018</t>
  </si>
  <si>
    <t>Index FFG- 01/2018</t>
  </si>
  <si>
    <t>GDJ-2018</t>
  </si>
  <si>
    <t>04/01/2018 - fermé</t>
  </si>
  <si>
    <t>11/01/2018 pluie/galette</t>
  </si>
  <si>
    <t>TMont</t>
  </si>
  <si>
    <t>18t</t>
  </si>
  <si>
    <t>10t</t>
  </si>
  <si>
    <t>là</t>
  </si>
  <si>
    <t>PLai</t>
  </si>
  <si>
    <t>25/01/2018 pluie</t>
  </si>
  <si>
    <t>18/01/2018 pluie</t>
  </si>
  <si>
    <t>BRous</t>
  </si>
  <si>
    <t>YDej</t>
  </si>
  <si>
    <t>JjGui</t>
  </si>
  <si>
    <t>scramble</t>
  </si>
  <si>
    <t>BPin</t>
  </si>
  <si>
    <t>08/03/2018 pluie</t>
  </si>
  <si>
    <t>15/03/2018 scramble TX</t>
  </si>
  <si>
    <t>CRoub</t>
  </si>
  <si>
    <t>partiel</t>
  </si>
  <si>
    <t>CSyl</t>
  </si>
  <si>
    <t>JjFev</t>
  </si>
  <si>
    <t>PhBar</t>
  </si>
  <si>
    <t>INDEX GdJ/GdL 12/2017</t>
  </si>
  <si>
    <t>JRoux</t>
  </si>
  <si>
    <t>GPal</t>
  </si>
  <si>
    <t>GGau</t>
  </si>
  <si>
    <t>MBer</t>
  </si>
  <si>
    <t>MjBoc</t>
  </si>
  <si>
    <t>RBoc</t>
  </si>
  <si>
    <t>PRoq</t>
  </si>
  <si>
    <t>PFal</t>
  </si>
  <si>
    <t>JmReu</t>
  </si>
  <si>
    <t>JSyl</t>
  </si>
  <si>
    <t>cartes égarées</t>
  </si>
  <si>
    <t>MLeo</t>
  </si>
  <si>
    <t>ChLeo</t>
  </si>
  <si>
    <t>21/06/2018 (chaud)</t>
  </si>
  <si>
    <t>GGran</t>
  </si>
  <si>
    <t>GPic</t>
  </si>
  <si>
    <t>SiPB</t>
  </si>
  <si>
    <t>GMan</t>
  </si>
  <si>
    <t>PhLau</t>
  </si>
  <si>
    <t>JRena</t>
  </si>
  <si>
    <t>PCots</t>
  </si>
  <si>
    <t>13/09/2018 (saisoniales)</t>
  </si>
  <si>
    <t>ChPel</t>
  </si>
  <si>
    <t>AlPel</t>
  </si>
  <si>
    <t>PhCho</t>
  </si>
  <si>
    <t>PCer</t>
  </si>
  <si>
    <t>NGar</t>
  </si>
  <si>
    <t>ARoub</t>
  </si>
  <si>
    <t>BPon</t>
  </si>
  <si>
    <t>PhSan</t>
  </si>
  <si>
    <t>PhGos</t>
  </si>
  <si>
    <t>nouvel index GDJ     20/12/2018</t>
  </si>
  <si>
    <t>t</t>
  </si>
  <si>
    <t>e</t>
  </si>
  <si>
    <t>r</t>
  </si>
  <si>
    <t>a</t>
  </si>
  <si>
    <t>i</t>
  </si>
  <si>
    <t>n</t>
  </si>
  <si>
    <t>p</t>
  </si>
  <si>
    <t>u</t>
  </si>
  <si>
    <t>b</t>
  </si>
  <si>
    <t>c</t>
  </si>
  <si>
    <t>l</t>
  </si>
  <si>
    <t>13/12/2018 (pluie )</t>
  </si>
  <si>
    <t>20/12/2018 (**)</t>
  </si>
  <si>
    <t>(**)</t>
  </si>
  <si>
    <t>d</t>
  </si>
  <si>
    <t>é</t>
  </si>
  <si>
    <t>s</t>
  </si>
  <si>
    <t>v</t>
  </si>
  <si>
    <t>20/12 (**)</t>
  </si>
  <si>
    <t>XXX</t>
  </si>
  <si>
    <t>27/12/2018 (**)</t>
  </si>
  <si>
    <t>Parties Jouées 2018 (49)</t>
  </si>
  <si>
    <t>27/12 (**)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</si>
</sst>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5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14" fontId="0" fillId="35" borderId="28" xfId="0" applyNumberForma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5" fontId="56" fillId="9" borderId="11" xfId="0" applyNumberFormat="1" applyFont="1" applyFill="1" applyBorder="1" applyAlignment="1">
      <alignment horizontal="center"/>
    </xf>
    <xf numFmtId="165" fontId="56" fillId="46" borderId="10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0" fontId="10" fillId="46" borderId="11" xfId="0" applyNumberFormat="1" applyFont="1" applyFill="1" applyBorder="1" applyAlignment="1">
      <alignment horizontal="center" vertical="center"/>
    </xf>
    <xf numFmtId="170" fontId="10" fillId="46" borderId="33" xfId="0" applyNumberFormat="1" applyFont="1" applyFill="1" applyBorder="1" applyAlignment="1">
      <alignment horizontal="center" vertical="center"/>
    </xf>
    <xf numFmtId="170" fontId="56" fillId="46" borderId="11" xfId="0" applyNumberFormat="1" applyFont="1" applyFill="1" applyBorder="1" applyAlignment="1">
      <alignment horizontal="center" vertical="center"/>
    </xf>
    <xf numFmtId="170" fontId="56" fillId="46" borderId="34" xfId="0" applyNumberFormat="1" applyFont="1" applyFill="1" applyBorder="1" applyAlignment="1">
      <alignment horizontal="center" vertical="center"/>
    </xf>
    <xf numFmtId="165" fontId="56" fillId="46" borderId="32" xfId="0" applyNumberFormat="1" applyFont="1" applyFill="1" applyBorder="1" applyAlignment="1">
      <alignment horizontal="center"/>
    </xf>
    <xf numFmtId="165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165" fontId="56" fillId="46" borderId="35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" fontId="61" fillId="46" borderId="10" xfId="0" applyNumberFormat="1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14" fontId="17" fillId="46" borderId="28" xfId="0" applyNumberFormat="1" applyFont="1" applyFill="1" applyBorder="1" applyAlignment="1">
      <alignment horizontal="center"/>
    </xf>
    <xf numFmtId="0" fontId="62" fillId="46" borderId="10" xfId="0" applyFont="1" applyFill="1" applyBorder="1" applyAlignment="1">
      <alignment horizontal="center"/>
    </xf>
    <xf numFmtId="170" fontId="63" fillId="52" borderId="33" xfId="0" applyNumberFormat="1" applyFont="1" applyFill="1" applyBorder="1" applyAlignment="1">
      <alignment horizontal="center" vertical="center"/>
    </xf>
    <xf numFmtId="0" fontId="63" fillId="52" borderId="21" xfId="0" applyFont="1" applyFill="1" applyBorder="1" applyAlignment="1">
      <alignment horizontal="center"/>
    </xf>
    <xf numFmtId="0" fontId="63" fillId="52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61" fillId="15" borderId="10" xfId="0" applyNumberFormat="1" applyFont="1" applyFill="1" applyBorder="1" applyAlignment="1">
      <alignment horizontal="center"/>
    </xf>
    <xf numFmtId="1" fontId="61" fillId="55" borderId="10" xfId="0" applyNumberFormat="1" applyFont="1" applyFill="1" applyBorder="1" applyAlignment="1">
      <alignment horizontal="center"/>
    </xf>
    <xf numFmtId="0" fontId="56" fillId="55" borderId="10" xfId="0" applyFont="1" applyFill="1" applyBorder="1" applyAlignment="1">
      <alignment horizontal="center"/>
    </xf>
    <xf numFmtId="165" fontId="56" fillId="11" borderId="37" xfId="0" applyNumberFormat="1" applyFont="1" applyFill="1" applyBorder="1" applyAlignment="1">
      <alignment horizontal="center"/>
    </xf>
    <xf numFmtId="165" fontId="56" fillId="55" borderId="35" xfId="0" applyNumberFormat="1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5" fontId="56" fillId="56" borderId="32" xfId="0" applyNumberFormat="1" applyFont="1" applyFill="1" applyBorder="1" applyAlignment="1">
      <alignment horizontal="center"/>
    </xf>
    <xf numFmtId="165" fontId="56" fillId="17" borderId="10" xfId="0" applyNumberFormat="1" applyFont="1" applyFill="1" applyBorder="1" applyAlignment="1">
      <alignment horizontal="center"/>
    </xf>
    <xf numFmtId="165" fontId="56" fillId="11" borderId="10" xfId="0" applyNumberFormat="1" applyFont="1" applyFill="1" applyBorder="1" applyAlignment="1">
      <alignment horizontal="center"/>
    </xf>
    <xf numFmtId="165" fontId="56" fillId="56" borderId="10" xfId="0" applyNumberFormat="1" applyFont="1" applyFill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56" fillId="17" borderId="21" xfId="0" applyNumberFormat="1" applyFont="1" applyFill="1" applyBorder="1" applyAlignment="1">
      <alignment horizontal="center"/>
    </xf>
    <xf numFmtId="0" fontId="62" fillId="19" borderId="10" xfId="0" applyFont="1" applyFill="1" applyBorder="1" applyAlignment="1">
      <alignment horizontal="center"/>
    </xf>
    <xf numFmtId="165" fontId="56" fillId="11" borderId="32" xfId="0" applyNumberFormat="1" applyFont="1" applyFill="1" applyBorder="1" applyAlignment="1">
      <alignment horizontal="center"/>
    </xf>
    <xf numFmtId="165" fontId="56" fillId="19" borderId="10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5" fontId="56" fillId="55" borderId="32" xfId="0" applyNumberFormat="1" applyFont="1" applyFill="1" applyBorder="1" applyAlignment="1">
      <alignment horizontal="center"/>
    </xf>
    <xf numFmtId="165" fontId="56" fillId="55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2" fillId="53" borderId="10" xfId="0" applyFont="1" applyFill="1" applyBorder="1" applyAlignment="1">
      <alignment horizontal="center"/>
    </xf>
    <xf numFmtId="1" fontId="56" fillId="55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0" fontId="10" fillId="0" borderId="11" xfId="0" applyNumberFormat="1" applyFont="1" applyBorder="1" applyAlignment="1">
      <alignment/>
    </xf>
    <xf numFmtId="165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5" fontId="56" fillId="56" borderId="21" xfId="0" applyNumberFormat="1" applyFont="1" applyFill="1" applyBorder="1" applyAlignment="1">
      <alignment horizontal="center"/>
    </xf>
    <xf numFmtId="165" fontId="56" fillId="13" borderId="10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165" fontId="56" fillId="5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20" fillId="46" borderId="10" xfId="0" applyFont="1" applyFill="1" applyBorder="1" applyAlignment="1">
      <alignment horizontal="center"/>
    </xf>
    <xf numFmtId="1" fontId="56" fillId="19" borderId="10" xfId="0" applyNumberFormat="1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65" fontId="56" fillId="58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165" fontId="19" fillId="56" borderId="10" xfId="0" applyNumberFormat="1" applyFont="1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165" fontId="56" fillId="0" borderId="21" xfId="0" applyNumberFormat="1" applyFont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0" fontId="56" fillId="11" borderId="21" xfId="0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/>
    </xf>
    <xf numFmtId="1" fontId="56" fillId="17" borderId="10" xfId="0" applyNumberFormat="1" applyFont="1" applyFill="1" applyBorder="1" applyAlignment="1">
      <alignment horizontal="center"/>
    </xf>
    <xf numFmtId="0" fontId="56" fillId="17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56" fillId="55" borderId="21" xfId="0" applyFont="1" applyFill="1" applyBorder="1" applyAlignment="1">
      <alignment horizontal="center"/>
    </xf>
    <xf numFmtId="0" fontId="62" fillId="55" borderId="10" xfId="0" applyFont="1" applyFill="1" applyBorder="1" applyAlignment="1">
      <alignment horizontal="center"/>
    </xf>
    <xf numFmtId="0" fontId="56" fillId="54" borderId="36" xfId="0" applyFont="1" applyFill="1" applyBorder="1" applyAlignment="1">
      <alignment horizontal="center"/>
    </xf>
    <xf numFmtId="0" fontId="56" fillId="56" borderId="36" xfId="0" applyFont="1" applyFill="1" applyBorder="1" applyAlignment="1">
      <alignment horizontal="center"/>
    </xf>
    <xf numFmtId="0" fontId="56" fillId="17" borderId="36" xfId="0" applyFont="1" applyFill="1" applyBorder="1" applyAlignment="1">
      <alignment horizontal="center"/>
    </xf>
    <xf numFmtId="0" fontId="56" fillId="55" borderId="36" xfId="0" applyFont="1" applyFill="1" applyBorder="1" applyAlignment="1">
      <alignment horizontal="center"/>
    </xf>
    <xf numFmtId="165" fontId="10" fillId="56" borderId="20" xfId="0" applyNumberFormat="1" applyFont="1" applyFill="1" applyBorder="1" applyAlignment="1">
      <alignment horizontal="center" vertical="center"/>
    </xf>
    <xf numFmtId="0" fontId="0" fillId="55" borderId="10" xfId="0" applyFill="1" applyBorder="1" applyAlignment="1">
      <alignment horizontal="center"/>
    </xf>
    <xf numFmtId="165" fontId="19" fillId="56" borderId="21" xfId="0" applyNumberFormat="1" applyFont="1" applyFill="1" applyBorder="1" applyAlignment="1">
      <alignment horizontal="center" vertical="center"/>
    </xf>
    <xf numFmtId="0" fontId="56" fillId="57" borderId="10" xfId="0" applyFont="1" applyFill="1" applyBorder="1" applyAlignment="1">
      <alignment horizontal="center"/>
    </xf>
    <xf numFmtId="1" fontId="56" fillId="13" borderId="10" xfId="0" applyNumberFormat="1" applyFont="1" applyFill="1" applyBorder="1" applyAlignment="1">
      <alignment horizontal="center"/>
    </xf>
    <xf numFmtId="0" fontId="56" fillId="57" borderId="21" xfId="0" applyFont="1" applyFill="1" applyBorder="1" applyAlignment="1">
      <alignment horizontal="center"/>
    </xf>
    <xf numFmtId="0" fontId="19" fillId="46" borderId="28" xfId="0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63" fillId="59" borderId="10" xfId="0" applyFont="1" applyFill="1" applyBorder="1" applyAlignment="1">
      <alignment horizontal="center"/>
    </xf>
    <xf numFmtId="0" fontId="63" fillId="60" borderId="10" xfId="0" applyFont="1" applyFill="1" applyBorder="1" applyAlignment="1">
      <alignment horizontal="center"/>
    </xf>
    <xf numFmtId="0" fontId="56" fillId="61" borderId="10" xfId="0" applyFont="1" applyFill="1" applyBorder="1" applyAlignment="1">
      <alignment horizontal="center"/>
    </xf>
    <xf numFmtId="44" fontId="10" fillId="0" borderId="10" xfId="48" applyFont="1" applyBorder="1" applyAlignment="1">
      <alignment horizontal="center"/>
    </xf>
    <xf numFmtId="1" fontId="56" fillId="8" borderId="10" xfId="0" applyNumberFormat="1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  <xf numFmtId="0" fontId="19" fillId="19" borderId="28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170" fontId="56" fillId="46" borderId="11" xfId="0" applyNumberFormat="1" applyFont="1" applyFill="1" applyBorder="1" applyAlignment="1">
      <alignment horizontal="center" vertical="center" wrapText="1"/>
    </xf>
    <xf numFmtId="0" fontId="19" fillId="57" borderId="28" xfId="0" applyFont="1" applyFill="1" applyBorder="1" applyAlignment="1">
      <alignment horizontal="center"/>
    </xf>
    <xf numFmtId="0" fontId="10" fillId="19" borderId="28" xfId="0" applyFont="1" applyFill="1" applyBorder="1" applyAlignment="1">
      <alignment horizontal="center"/>
    </xf>
    <xf numFmtId="0" fontId="19" fillId="57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6000401"/>
        <c:axId val="54003610"/>
      </c:line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03610"/>
        <c:crosses val="autoZero"/>
        <c:auto val="1"/>
        <c:lblOffset val="100"/>
        <c:tickLblSkip val="1"/>
        <c:noMultiLvlLbl val="0"/>
      </c:catAx>
      <c:valAx>
        <c:axId val="54003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1675"/>
          <c:w val="0.09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zoomScale="90" zoomScaleNormal="90" zoomScalePageLayoutView="0" workbookViewId="0" topLeftCell="AA6">
      <selection activeCell="AW44" sqref="AW44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87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ARaf</v>
      </c>
      <c r="H1" s="28" t="str">
        <f>cartescoreCAM!I182</f>
        <v>JpCho</v>
      </c>
      <c r="I1" s="28" t="str">
        <f>cartescoreCAM!I183</f>
        <v>TMont</v>
      </c>
      <c r="J1" s="28" t="str">
        <f>cartescoreCAM!I184</f>
        <v>GGar</v>
      </c>
      <c r="K1" s="28" t="str">
        <f>cartescoreCAM!I185</f>
        <v>PLai</v>
      </c>
      <c r="L1" s="28" t="str">
        <f>cartescoreCAM!I186</f>
        <v>BRous</v>
      </c>
      <c r="M1" s="28" t="str">
        <f>cartescoreCAM!I187</f>
        <v>YDej</v>
      </c>
      <c r="N1" s="28" t="str">
        <f>cartescoreCAM!I188</f>
        <v>MGui</v>
      </c>
      <c r="O1" s="28" t="str">
        <f>cartescoreCAM!I189</f>
        <v>JjGui</v>
      </c>
      <c r="P1" s="28" t="str">
        <f>cartescoreCAM!I190</f>
        <v>BPin</v>
      </c>
      <c r="Q1" s="28" t="str">
        <f>cartescoreCAM!I191</f>
        <v>CRoub</v>
      </c>
      <c r="R1" s="28" t="str">
        <f>cartescoreCAM!I192</f>
        <v>CSyl</v>
      </c>
      <c r="S1" s="28" t="str">
        <f>cartescoreCAM!I193</f>
        <v>JjFev</v>
      </c>
      <c r="T1" s="28" t="str">
        <f>cartescoreCAM!I194</f>
        <v>PhBar</v>
      </c>
      <c r="U1" s="28" t="str">
        <f>cartescoreCAM!I195</f>
        <v>JRoux</v>
      </c>
      <c r="V1" s="28" t="str">
        <f>cartescoreCAM!I196</f>
        <v>GPal</v>
      </c>
      <c r="W1" s="28" t="str">
        <f>cartescoreCAM!I197</f>
        <v>GGau</v>
      </c>
      <c r="X1" s="28" t="str">
        <f>cartescoreCAM!I198</f>
        <v>MBer</v>
      </c>
      <c r="Y1" s="28" t="str">
        <f>cartescoreCAM!I199</f>
        <v>MjBoc</v>
      </c>
      <c r="Z1" s="28" t="str">
        <f>cartescoreCAM!I200</f>
        <v>RBoc</v>
      </c>
      <c r="AA1" s="28" t="str">
        <f>cartescoreCAM!I201</f>
        <v>PRoq</v>
      </c>
      <c r="AB1" s="28" t="str">
        <f>cartescoreCAM!I202</f>
        <v>PFal</v>
      </c>
      <c r="AC1" s="28" t="str">
        <f>cartescoreCAM!I203</f>
        <v>JmReu</v>
      </c>
      <c r="AD1" s="28" t="str">
        <f>cartescoreCAM!I204</f>
        <v>JSyl</v>
      </c>
      <c r="AE1" s="28" t="str">
        <f>cartescoreCAM!I205</f>
        <v>MLeo</v>
      </c>
      <c r="AF1" s="28" t="str">
        <f>cartescoreCAM!I206</f>
        <v>ChLeo</v>
      </c>
      <c r="AG1" s="28" t="str">
        <f>cartescoreCAM!I207</f>
        <v>GGran</v>
      </c>
      <c r="AH1" s="28" t="str">
        <f>cartescoreCAM!I208</f>
        <v>GPic</v>
      </c>
      <c r="AI1" s="28" t="str">
        <f>cartescoreCAM!I209</f>
        <v>SiPB</v>
      </c>
      <c r="AJ1" s="28" t="str">
        <f>cartescoreCAM!I210</f>
        <v>GMan</v>
      </c>
      <c r="AK1" s="28" t="str">
        <f>cartescoreCAM!I211</f>
        <v>PhLau</v>
      </c>
      <c r="AL1" s="28" t="str">
        <f>cartescoreCAM!I212</f>
        <v>JRena</v>
      </c>
      <c r="AM1" s="28" t="str">
        <f>cartescoreCAM!I213</f>
        <v>PCots</v>
      </c>
      <c r="AN1" s="28" t="str">
        <f>cartescoreCAM!I214</f>
        <v>ChPel</v>
      </c>
      <c r="AO1" s="28" t="str">
        <f>cartescoreCAM!I215</f>
        <v>AlPel</v>
      </c>
      <c r="AP1" s="28" t="str">
        <f>cartescoreCAM!I216</f>
        <v>PhCho</v>
      </c>
      <c r="AQ1" s="28" t="str">
        <f>cartescoreCAM!I217</f>
        <v>PCer</v>
      </c>
      <c r="AR1" s="28" t="str">
        <f>cartescoreCAM!I218</f>
        <v>NGar</v>
      </c>
      <c r="AS1" s="28" t="str">
        <f>cartescoreCAM!I219</f>
        <v>ARoub</v>
      </c>
      <c r="AT1" s="28" t="str">
        <f>cartescoreCAM!I220</f>
        <v>BPon</v>
      </c>
      <c r="AU1" s="28" t="str">
        <f>cartescoreCAM!I221</f>
        <v>PhGos</v>
      </c>
      <c r="AV1" s="28" t="str">
        <f>cartescoreCAM!I222</f>
        <v>PhSan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43461</v>
      </c>
      <c r="C2" s="1">
        <f>cartescoreCAM!Y10</f>
        <v>101</v>
      </c>
      <c r="D2" s="1">
        <f>cartescoreCAM!Y13</f>
        <v>0</v>
      </c>
      <c r="E2" s="1">
        <f>cartescoreCAM!Y16</f>
        <v>107</v>
      </c>
      <c r="F2" s="1">
        <f>cartescoreCAM!Y19</f>
        <v>0</v>
      </c>
      <c r="G2" s="1">
        <f>cartescoreCAM!Y22</f>
        <v>103</v>
      </c>
      <c r="H2" s="1">
        <f>cartescoreCAM!Y25</f>
        <v>102</v>
      </c>
      <c r="I2" s="1">
        <f>cartescoreCAM!Y28</f>
        <v>0</v>
      </c>
      <c r="J2" s="1">
        <f>cartescoreCAM!Y31</f>
        <v>97</v>
      </c>
      <c r="K2" s="1">
        <f>cartescoreCAM!Y34</f>
        <v>0</v>
      </c>
      <c r="L2" s="1">
        <f>cartescoreCAM!Y37</f>
        <v>0</v>
      </c>
      <c r="M2" s="1">
        <f>cartescoreCAM!Y40</f>
        <v>106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cartescoreCAM!Y55</f>
        <v>84</v>
      </c>
      <c r="S2" s="1">
        <f>cartescoreCAM!Y58</f>
        <v>93</v>
      </c>
      <c r="T2" s="1">
        <f>cartescoreCAM!Y61</f>
        <v>46</v>
      </c>
      <c r="U2" s="1">
        <f>cartescoreCAM!Y64</f>
        <v>0</v>
      </c>
      <c r="V2" s="1">
        <f>cartescoreCAM!Y67</f>
        <v>0</v>
      </c>
      <c r="W2" s="1">
        <f>cartescoreCAM!Y70</f>
        <v>0</v>
      </c>
      <c r="X2" s="1">
        <f>cartescoreCAM!Y73</f>
        <v>117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0</v>
      </c>
      <c r="AC2" s="1">
        <f>cartescoreCAM!Y88</f>
        <v>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85</v>
      </c>
      <c r="AK2" s="1">
        <f>cartescoreCAM!Y112</f>
        <v>87</v>
      </c>
      <c r="AL2" s="1">
        <f>cartescoreCAM!Y115</f>
        <v>0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111</v>
      </c>
      <c r="AQ2" s="1">
        <f>cartescoreCAM!Y130</f>
        <v>0</v>
      </c>
      <c r="AR2" s="1">
        <f>cartescoreCAM!Y133</f>
        <v>121</v>
      </c>
      <c r="AS2" s="1">
        <f>cartescoreCAM!Y136</f>
        <v>0</v>
      </c>
      <c r="AT2" s="1">
        <f>cartescoreCAM!Y139</f>
        <v>0</v>
      </c>
      <c r="AU2" s="1">
        <f>cartescoreCAM!Y142</f>
        <v>94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33</v>
      </c>
      <c r="C3" s="72">
        <f>COUNTA(B10:B63)</f>
        <v>49</v>
      </c>
    </row>
    <row r="4" ht="15.75" thickBot="1"/>
    <row r="5" spans="1:57" ht="15.75" thickBot="1">
      <c r="A5">
        <f>SUM(C5:AI5)</f>
        <v>351</v>
      </c>
      <c r="B5" s="45" t="s">
        <v>168</v>
      </c>
      <c r="C5" s="44">
        <f>COUNTA(C10:C61)</f>
        <v>35</v>
      </c>
      <c r="D5" s="44">
        <f aca="true" t="shared" si="0" ref="D5:AJ5">COUNTA(D10:D61)</f>
        <v>27</v>
      </c>
      <c r="E5" s="44">
        <f>COUNTA(E10:E61)</f>
        <v>26</v>
      </c>
      <c r="F5" s="44">
        <f t="shared" si="0"/>
        <v>13</v>
      </c>
      <c r="G5" s="44">
        <f t="shared" si="0"/>
        <v>23</v>
      </c>
      <c r="H5" s="44">
        <f t="shared" si="0"/>
        <v>13</v>
      </c>
      <c r="I5" s="44">
        <f t="shared" si="0"/>
        <v>18</v>
      </c>
      <c r="J5" s="44">
        <f t="shared" si="0"/>
        <v>22</v>
      </c>
      <c r="K5" s="44">
        <f t="shared" si="0"/>
        <v>8</v>
      </c>
      <c r="L5" s="44">
        <f t="shared" si="0"/>
        <v>19</v>
      </c>
      <c r="M5" s="44">
        <f t="shared" si="0"/>
        <v>13</v>
      </c>
      <c r="N5" s="44">
        <f t="shared" si="0"/>
        <v>7</v>
      </c>
      <c r="O5" s="44">
        <f t="shared" si="0"/>
        <v>2</v>
      </c>
      <c r="P5" s="44">
        <f t="shared" si="0"/>
        <v>16</v>
      </c>
      <c r="Q5" s="44">
        <f t="shared" si="0"/>
        <v>11</v>
      </c>
      <c r="R5" s="44">
        <f t="shared" si="0"/>
        <v>14</v>
      </c>
      <c r="S5" s="44">
        <f t="shared" si="0"/>
        <v>10</v>
      </c>
      <c r="T5" s="44">
        <f t="shared" si="0"/>
        <v>6</v>
      </c>
      <c r="U5" s="44">
        <f t="shared" si="0"/>
        <v>8</v>
      </c>
      <c r="V5" s="44">
        <f t="shared" si="0"/>
        <v>4</v>
      </c>
      <c r="W5" s="44">
        <f t="shared" si="0"/>
        <v>11</v>
      </c>
      <c r="X5" s="44">
        <f t="shared" si="0"/>
        <v>11</v>
      </c>
      <c r="Y5" s="44">
        <f t="shared" si="0"/>
        <v>5</v>
      </c>
      <c r="Z5" s="44">
        <f t="shared" si="0"/>
        <v>4</v>
      </c>
      <c r="AA5" s="44">
        <f t="shared" si="0"/>
        <v>2</v>
      </c>
      <c r="AB5" s="44">
        <f t="shared" si="0"/>
        <v>3</v>
      </c>
      <c r="AC5" s="44">
        <f t="shared" si="0"/>
        <v>2</v>
      </c>
      <c r="AD5" s="44">
        <f t="shared" si="0"/>
        <v>2</v>
      </c>
      <c r="AE5" s="44">
        <f t="shared" si="0"/>
        <v>6</v>
      </c>
      <c r="AF5" s="44">
        <f t="shared" si="0"/>
        <v>6</v>
      </c>
      <c r="AG5" s="44">
        <f t="shared" si="0"/>
        <v>1</v>
      </c>
      <c r="AH5" s="44">
        <f t="shared" si="0"/>
        <v>1</v>
      </c>
      <c r="AI5" s="44">
        <f t="shared" si="0"/>
        <v>2</v>
      </c>
      <c r="AJ5" s="44">
        <f t="shared" si="0"/>
        <v>6</v>
      </c>
      <c r="AK5" s="44">
        <f aca="true" t="shared" si="1" ref="AK5:BB5">COUNTA(AK10:AK61)</f>
        <v>7</v>
      </c>
      <c r="AL5" s="44">
        <f t="shared" si="1"/>
        <v>2</v>
      </c>
      <c r="AM5" s="44">
        <f t="shared" si="1"/>
        <v>2</v>
      </c>
      <c r="AN5" s="44">
        <f t="shared" si="1"/>
        <v>1</v>
      </c>
      <c r="AO5" s="44">
        <f t="shared" si="1"/>
        <v>4</v>
      </c>
      <c r="AP5" s="44">
        <f t="shared" si="1"/>
        <v>4</v>
      </c>
      <c r="AQ5" s="44">
        <f t="shared" si="1"/>
        <v>1</v>
      </c>
      <c r="AR5" s="44">
        <f t="shared" si="1"/>
        <v>2</v>
      </c>
      <c r="AS5" s="44">
        <f t="shared" si="1"/>
        <v>1</v>
      </c>
      <c r="AT5" s="44">
        <f t="shared" si="1"/>
        <v>1</v>
      </c>
      <c r="AU5" s="44">
        <f t="shared" si="1"/>
        <v>4</v>
      </c>
      <c r="AV5" s="44">
        <f t="shared" si="1"/>
        <v>1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89</v>
      </c>
      <c r="C6" s="29">
        <v>26</v>
      </c>
      <c r="D6" s="29">
        <v>21.6</v>
      </c>
      <c r="E6" s="30">
        <v>26.5</v>
      </c>
      <c r="F6" s="29">
        <v>27</v>
      </c>
      <c r="G6" s="29">
        <v>19.9</v>
      </c>
      <c r="H6" s="29">
        <v>22.6</v>
      </c>
      <c r="I6" s="29">
        <v>25.7</v>
      </c>
      <c r="J6" s="29">
        <v>24.4</v>
      </c>
      <c r="K6" s="29">
        <v>17.3</v>
      </c>
      <c r="L6" s="29">
        <v>25.7</v>
      </c>
      <c r="M6" s="29">
        <v>18.5</v>
      </c>
      <c r="N6" s="29">
        <v>35</v>
      </c>
      <c r="O6" s="29">
        <v>9.4</v>
      </c>
      <c r="P6" s="29">
        <v>24.8</v>
      </c>
      <c r="Q6" s="29">
        <v>22.3</v>
      </c>
      <c r="R6" s="29">
        <v>11.3</v>
      </c>
      <c r="S6" s="29">
        <v>27</v>
      </c>
      <c r="T6" s="29">
        <v>28.2</v>
      </c>
      <c r="U6" s="29">
        <v>26.6</v>
      </c>
      <c r="V6" s="29">
        <v>12.4</v>
      </c>
      <c r="W6" s="29">
        <v>25.2</v>
      </c>
      <c r="X6" s="29">
        <v>28.6</v>
      </c>
      <c r="Y6" s="29">
        <v>19.4</v>
      </c>
      <c r="Z6" s="29">
        <v>18.3</v>
      </c>
      <c r="AA6" s="29">
        <v>17.8</v>
      </c>
      <c r="AB6" s="29">
        <v>17.4</v>
      </c>
      <c r="AC6" s="29">
        <v>23.6</v>
      </c>
      <c r="AD6" s="29">
        <v>12.4</v>
      </c>
      <c r="AE6" s="29">
        <v>31.2</v>
      </c>
      <c r="AF6" s="29">
        <v>20.5</v>
      </c>
      <c r="AG6" s="29">
        <v>15.8</v>
      </c>
      <c r="AH6" s="29">
        <v>18.5</v>
      </c>
      <c r="AI6" s="29">
        <v>21.4</v>
      </c>
      <c r="AJ6" s="29">
        <v>14.1</v>
      </c>
      <c r="AK6" s="29">
        <v>14.1</v>
      </c>
      <c r="AL6" s="29">
        <v>15.1</v>
      </c>
      <c r="AM6" s="29">
        <v>19</v>
      </c>
      <c r="AN6" s="29">
        <v>33.8</v>
      </c>
      <c r="AO6" s="29">
        <v>24.2</v>
      </c>
      <c r="AP6" s="29">
        <v>40</v>
      </c>
      <c r="AQ6" s="29">
        <v>24</v>
      </c>
      <c r="AR6" s="29">
        <v>30.2</v>
      </c>
      <c r="AS6" s="29">
        <v>26.6</v>
      </c>
      <c r="AT6" s="29">
        <v>17.8</v>
      </c>
      <c r="AU6" s="29">
        <v>21.4</v>
      </c>
      <c r="AV6" s="29">
        <v>19.4</v>
      </c>
      <c r="AW6" s="29">
        <v>16.1</v>
      </c>
      <c r="AX6" s="29">
        <v>18.5</v>
      </c>
      <c r="AY6" s="29">
        <v>12.2</v>
      </c>
      <c r="AZ6" s="29">
        <v>8.8</v>
      </c>
      <c r="BA6" s="29">
        <v>12.3</v>
      </c>
      <c r="BB6" s="29">
        <v>13.1</v>
      </c>
      <c r="BC6" s="29"/>
      <c r="BD6" s="29"/>
      <c r="BE6" s="29"/>
    </row>
    <row r="7" spans="2:57" ht="15.75" thickBot="1">
      <c r="B7" s="98" t="s">
        <v>84</v>
      </c>
      <c r="C7" s="40">
        <v>23.2</v>
      </c>
      <c r="D7" s="40">
        <v>16.6</v>
      </c>
      <c r="E7" s="40">
        <v>24.5</v>
      </c>
      <c r="F7" s="40">
        <v>21.3</v>
      </c>
      <c r="G7" s="40">
        <v>18.5</v>
      </c>
      <c r="H7" s="40">
        <v>21.7</v>
      </c>
      <c r="I7" s="40">
        <v>25.5</v>
      </c>
      <c r="J7" s="40">
        <v>22</v>
      </c>
      <c r="K7" s="40">
        <f>cartescoreCAM!$N185</f>
        <v>20.7</v>
      </c>
      <c r="L7" s="40">
        <f>cartescoreCAM!$N186</f>
        <v>24.200000000000006</v>
      </c>
      <c r="M7" s="40">
        <f>cartescoreCAM!$N187</f>
        <v>19.90000000000001</v>
      </c>
      <c r="N7" s="40">
        <f>cartescoreCAM!$N188</f>
        <v>25.500000000000004</v>
      </c>
      <c r="O7" s="40">
        <f>cartescoreCAM!$N189</f>
        <v>9.4</v>
      </c>
      <c r="P7" s="40">
        <f>cartescoreCAM!$N190</f>
        <v>19.700000000000003</v>
      </c>
      <c r="Q7" s="40">
        <v>23.3</v>
      </c>
      <c r="R7" s="40">
        <f>cartescoreCAM!$N192</f>
        <v>10.199999999999998</v>
      </c>
      <c r="S7" s="40">
        <f>cartescoreCAM!$N193</f>
        <v>21.800000000000004</v>
      </c>
      <c r="T7" s="40" t="e">
        <f>cartescoreCAM!$N194</f>
        <v>#VALUE!</v>
      </c>
      <c r="U7" s="40">
        <f>cartescoreCAM!$N195</f>
        <v>20.700000000000006</v>
      </c>
      <c r="V7" s="40">
        <f>cartescoreCAM!$N196</f>
        <v>12.8</v>
      </c>
      <c r="W7" s="40">
        <f>cartescoreCAM!$N197</f>
        <v>21.800000000000004</v>
      </c>
      <c r="X7" s="40">
        <f>cartescoreCAM!$N198</f>
        <v>30.799999999999997</v>
      </c>
      <c r="Y7" s="40">
        <f>cartescoreCAM!$N199</f>
        <v>19.6</v>
      </c>
      <c r="Z7" s="40">
        <f>cartescoreCAM!$N200</f>
        <v>18.7</v>
      </c>
      <c r="AA7" s="40">
        <f>cartescoreCAM!$N201</f>
        <v>15</v>
      </c>
      <c r="AB7" s="40">
        <f>cartescoreCAM!$N202</f>
        <v>16.800000000000004</v>
      </c>
      <c r="AC7" s="40">
        <f>cartescoreCAM!$N203</f>
        <v>25.2</v>
      </c>
      <c r="AD7" s="40">
        <f>cartescoreCAM!$N204</f>
        <v>9.3</v>
      </c>
      <c r="AE7" s="40">
        <f>cartescoreCAM!$N205</f>
        <v>30.799999999999997</v>
      </c>
      <c r="AF7" s="40">
        <f>cartescoreCAM!$N206</f>
        <v>21.500000000000004</v>
      </c>
      <c r="AG7" s="40">
        <f>cartescoreCAM!$N207</f>
        <v>15.9</v>
      </c>
      <c r="AH7" s="40">
        <f>cartescoreCAM!$N208</f>
        <v>17.5</v>
      </c>
      <c r="AI7" s="40">
        <f>cartescoreCAM!$N209</f>
        <v>20.2</v>
      </c>
      <c r="AJ7" s="40">
        <f>cartescoreCAM!$N210</f>
        <v>13</v>
      </c>
      <c r="AK7" s="40">
        <f>cartescoreCAM!$N211</f>
        <v>13.799999999999997</v>
      </c>
      <c r="AL7" s="40">
        <f>cartescoreCAM!$N212</f>
        <v>15.299999999999999</v>
      </c>
      <c r="AM7" s="40">
        <f>cartescoreCAM!$N213</f>
        <v>16.6</v>
      </c>
      <c r="AN7" s="40">
        <f>cartescoreCAM!$N214</f>
        <v>34</v>
      </c>
      <c r="AO7" s="40">
        <f>cartescoreCAM!$N215</f>
        <v>18.500000000000004</v>
      </c>
      <c r="AP7" s="40">
        <f>cartescoreCAM!$N216</f>
        <v>39</v>
      </c>
      <c r="AQ7" s="40">
        <f>cartescoreCAM!$N217</f>
        <v>24.1</v>
      </c>
      <c r="AR7" s="40">
        <f>cartescoreCAM!$N218</f>
        <v>31.8</v>
      </c>
      <c r="AS7" s="40">
        <f>cartescoreCAM!$N219</f>
        <v>28.2</v>
      </c>
      <c r="AT7" s="40">
        <f>cartescoreCAM!$N220</f>
        <v>17.8</v>
      </c>
      <c r="AU7" s="40">
        <f>cartescoreCAM!$N221</f>
        <v>24.5</v>
      </c>
      <c r="AV7" s="40">
        <f>cartescoreCAM!$N222</f>
        <v>21.5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ARaf</v>
      </c>
      <c r="H8" s="4" t="str">
        <f t="shared" si="2"/>
        <v>JpCho</v>
      </c>
      <c r="I8" s="4" t="str">
        <f t="shared" si="2"/>
        <v>TMont</v>
      </c>
      <c r="J8" s="4" t="str">
        <f t="shared" si="2"/>
        <v>GGar</v>
      </c>
      <c r="K8" s="4" t="str">
        <f t="shared" si="2"/>
        <v>PLai</v>
      </c>
      <c r="L8" s="4" t="str">
        <f t="shared" si="2"/>
        <v>BRous</v>
      </c>
      <c r="M8" s="4" t="str">
        <f t="shared" si="2"/>
        <v>YDej</v>
      </c>
      <c r="N8" s="4" t="str">
        <f t="shared" si="2"/>
        <v>MGui</v>
      </c>
      <c r="O8" s="4" t="str">
        <f t="shared" si="2"/>
        <v>JjGui</v>
      </c>
      <c r="P8" s="4" t="str">
        <f t="shared" si="2"/>
        <v>BPin</v>
      </c>
      <c r="Q8" s="4" t="str">
        <f t="shared" si="2"/>
        <v>CRoub</v>
      </c>
      <c r="R8" s="4" t="str">
        <f t="shared" si="2"/>
        <v>CSyl</v>
      </c>
      <c r="S8" s="4" t="str">
        <f t="shared" si="2"/>
        <v>JjFev</v>
      </c>
      <c r="T8" s="4" t="str">
        <f t="shared" si="2"/>
        <v>PhBar</v>
      </c>
      <c r="U8" s="4" t="str">
        <f t="shared" si="2"/>
        <v>JRoux</v>
      </c>
      <c r="V8" s="4" t="str">
        <f t="shared" si="2"/>
        <v>GPal</v>
      </c>
      <c r="W8" s="4" t="str">
        <f>W1</f>
        <v>GGau</v>
      </c>
      <c r="X8" s="84" t="str">
        <f t="shared" si="2"/>
        <v>MBer</v>
      </c>
      <c r="Y8" s="84" t="str">
        <f t="shared" si="2"/>
        <v>MjBoc</v>
      </c>
      <c r="Z8" s="4" t="str">
        <f t="shared" si="2"/>
        <v>RBoc</v>
      </c>
      <c r="AA8" s="85" t="str">
        <f t="shared" si="2"/>
        <v>PRoq</v>
      </c>
      <c r="AB8" s="85" t="str">
        <f t="shared" si="2"/>
        <v>PFal</v>
      </c>
      <c r="AC8" s="85" t="str">
        <f t="shared" si="2"/>
        <v>JmReu</v>
      </c>
      <c r="AD8" s="85" t="str">
        <f t="shared" si="2"/>
        <v>JSyl</v>
      </c>
      <c r="AE8" s="84" t="str">
        <f t="shared" si="2"/>
        <v>MLeo</v>
      </c>
      <c r="AF8" s="85" t="str">
        <f t="shared" si="2"/>
        <v>ChLeo</v>
      </c>
      <c r="AG8" s="84" t="str">
        <f t="shared" si="2"/>
        <v>GGran</v>
      </c>
      <c r="AH8" s="85" t="str">
        <f t="shared" si="2"/>
        <v>GPic</v>
      </c>
      <c r="AI8" s="84" t="str">
        <f t="shared" si="2"/>
        <v>SiPB</v>
      </c>
      <c r="AJ8" s="85" t="str">
        <f t="shared" si="2"/>
        <v>GMan</v>
      </c>
      <c r="AK8" s="85" t="str">
        <f t="shared" si="2"/>
        <v>PhLau</v>
      </c>
      <c r="AL8" s="85" t="str">
        <f t="shared" si="2"/>
        <v>JRena</v>
      </c>
      <c r="AM8" s="85" t="str">
        <f t="shared" si="2"/>
        <v>PCots</v>
      </c>
      <c r="AN8" s="84" t="str">
        <f t="shared" si="2"/>
        <v>ChPel</v>
      </c>
      <c r="AO8" s="85" t="str">
        <f t="shared" si="2"/>
        <v>AlPel</v>
      </c>
      <c r="AP8" s="85" t="str">
        <f t="shared" si="2"/>
        <v>PhCho</v>
      </c>
      <c r="AQ8" s="85" t="str">
        <f t="shared" si="2"/>
        <v>PCer</v>
      </c>
      <c r="AR8" s="84" t="str">
        <f t="shared" si="2"/>
        <v>NGar</v>
      </c>
      <c r="AS8" s="84" t="str">
        <f t="shared" si="2"/>
        <v>ARoub</v>
      </c>
      <c r="AT8" s="85" t="str">
        <f t="shared" si="2"/>
        <v>BPon</v>
      </c>
      <c r="AU8" s="85" t="str">
        <f t="shared" si="2"/>
        <v>PhGos</v>
      </c>
      <c r="AV8" s="4" t="str">
        <f t="shared" si="2"/>
        <v>PhSan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90</v>
      </c>
      <c r="C9" s="89">
        <f>SMALL(C10:C66,1)</f>
        <v>92</v>
      </c>
      <c r="D9" s="89">
        <f aca="true" t="shared" si="3" ref="D9:BA9">SMALL(D10:D66,1)</f>
        <v>88</v>
      </c>
      <c r="E9" s="89">
        <f t="shared" si="3"/>
        <v>99</v>
      </c>
      <c r="F9" s="89">
        <f t="shared" si="3"/>
        <v>95</v>
      </c>
      <c r="G9" s="89">
        <f t="shared" si="3"/>
        <v>91</v>
      </c>
      <c r="H9" s="89">
        <f t="shared" si="3"/>
        <v>97</v>
      </c>
      <c r="I9" s="89">
        <f t="shared" si="3"/>
        <v>97</v>
      </c>
      <c r="J9" s="89">
        <f t="shared" si="3"/>
        <v>95</v>
      </c>
      <c r="K9" s="89">
        <f t="shared" si="3"/>
        <v>95</v>
      </c>
      <c r="L9" s="89">
        <f t="shared" si="3"/>
        <v>100</v>
      </c>
      <c r="M9" s="89">
        <f t="shared" si="3"/>
        <v>98</v>
      </c>
      <c r="N9" s="89">
        <f t="shared" si="3"/>
        <v>104</v>
      </c>
      <c r="O9" s="89">
        <f t="shared" si="3"/>
        <v>83</v>
      </c>
      <c r="P9" s="89">
        <f t="shared" si="3"/>
        <v>90</v>
      </c>
      <c r="Q9" s="89">
        <f t="shared" si="3"/>
        <v>100</v>
      </c>
      <c r="R9" s="89">
        <f t="shared" si="3"/>
        <v>83</v>
      </c>
      <c r="S9" s="89">
        <f t="shared" si="3"/>
        <v>93</v>
      </c>
      <c r="T9" s="89">
        <f t="shared" si="3"/>
        <v>114</v>
      </c>
      <c r="U9" s="89">
        <f t="shared" si="3"/>
        <v>105</v>
      </c>
      <c r="V9" s="89">
        <f t="shared" si="3"/>
        <v>93</v>
      </c>
      <c r="W9" s="89">
        <f t="shared" si="3"/>
        <v>96</v>
      </c>
      <c r="X9" s="89">
        <f t="shared" si="3"/>
        <v>108</v>
      </c>
      <c r="Y9" s="89">
        <f t="shared" si="3"/>
        <v>102</v>
      </c>
      <c r="Z9" s="89">
        <f t="shared" si="3"/>
        <v>101</v>
      </c>
      <c r="AA9" s="89">
        <f t="shared" si="3"/>
        <v>101</v>
      </c>
      <c r="AB9" s="89">
        <f t="shared" si="3"/>
        <v>93</v>
      </c>
      <c r="AC9" s="89">
        <f t="shared" si="3"/>
        <v>102</v>
      </c>
      <c r="AD9" s="89">
        <f t="shared" si="3"/>
        <v>88</v>
      </c>
      <c r="AE9" s="89">
        <f t="shared" si="3"/>
        <v>108</v>
      </c>
      <c r="AF9" s="89">
        <f t="shared" si="3"/>
        <v>99</v>
      </c>
      <c r="AG9" s="89">
        <f t="shared" si="3"/>
        <v>104</v>
      </c>
      <c r="AH9" s="89">
        <f t="shared" si="3"/>
        <v>90</v>
      </c>
      <c r="AI9" s="89">
        <f t="shared" si="3"/>
        <v>93</v>
      </c>
      <c r="AJ9" s="89">
        <f t="shared" si="3"/>
        <v>85</v>
      </c>
      <c r="AK9" s="89">
        <f t="shared" si="3"/>
        <v>82</v>
      </c>
      <c r="AL9" s="89">
        <f t="shared" si="3"/>
        <v>98</v>
      </c>
      <c r="AM9" s="89">
        <f t="shared" si="3"/>
        <v>89</v>
      </c>
      <c r="AN9" s="89">
        <f t="shared" si="3"/>
        <v>114</v>
      </c>
      <c r="AO9" s="89">
        <f t="shared" si="3"/>
        <v>96</v>
      </c>
      <c r="AP9" s="89">
        <f t="shared" si="3"/>
        <v>111</v>
      </c>
      <c r="AQ9" s="89">
        <f t="shared" si="3"/>
        <v>112</v>
      </c>
      <c r="AR9" s="89">
        <f t="shared" si="3"/>
        <v>114</v>
      </c>
      <c r="AS9" s="89">
        <f t="shared" si="3"/>
        <v>122</v>
      </c>
      <c r="AT9" s="89">
        <f t="shared" si="3"/>
        <v>92</v>
      </c>
      <c r="AU9" s="89">
        <f t="shared" si="3"/>
        <v>94</v>
      </c>
      <c r="AV9" s="89">
        <f t="shared" si="3"/>
        <v>116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9" customFormat="1" ht="15" hidden="1">
      <c r="A10" s="88"/>
      <c r="B10" s="141" t="s">
        <v>93</v>
      </c>
      <c r="C10" s="142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43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10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88"/>
      <c r="BG10" s="88"/>
    </row>
    <row r="11" spans="1:59" s="139" customFormat="1" ht="15" hidden="1">
      <c r="A11" s="88"/>
      <c r="B11" s="141" t="s">
        <v>94</v>
      </c>
      <c r="C11" s="153" t="s">
        <v>96</v>
      </c>
      <c r="D11" s="154" t="s">
        <v>96</v>
      </c>
      <c r="E11" s="155" t="s">
        <v>97</v>
      </c>
      <c r="F11" s="159" t="s">
        <v>96</v>
      </c>
      <c r="G11" s="155" t="s">
        <v>97</v>
      </c>
      <c r="H11" s="156" t="s">
        <v>98</v>
      </c>
      <c r="I11" s="159" t="s">
        <v>96</v>
      </c>
      <c r="J11" s="159" t="s">
        <v>96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110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88"/>
      <c r="BG11" s="88"/>
    </row>
    <row r="12" spans="1:59" s="139" customFormat="1" ht="15" hidden="1">
      <c r="A12" s="88"/>
      <c r="B12" s="141" t="s">
        <v>101</v>
      </c>
      <c r="C12" s="158" t="s">
        <v>96</v>
      </c>
      <c r="D12" s="158" t="s">
        <v>96</v>
      </c>
      <c r="E12" s="109"/>
      <c r="F12" s="144"/>
      <c r="G12" s="157" t="s">
        <v>97</v>
      </c>
      <c r="H12" s="157" t="s">
        <v>97</v>
      </c>
      <c r="I12" s="144"/>
      <c r="J12" s="158" t="s">
        <v>96</v>
      </c>
      <c r="K12" s="109"/>
      <c r="L12" s="109"/>
      <c r="M12" s="109"/>
      <c r="N12" s="109"/>
      <c r="O12" s="109"/>
      <c r="P12" s="144"/>
      <c r="Q12" s="144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5"/>
      <c r="AC12" s="145"/>
      <c r="AD12" s="109"/>
      <c r="AE12" s="145"/>
      <c r="AF12" s="145"/>
      <c r="AG12" s="145"/>
      <c r="AH12" s="145"/>
      <c r="AI12" s="145"/>
      <c r="AJ12" s="145"/>
      <c r="AK12" s="14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88"/>
      <c r="BG12" s="88"/>
    </row>
    <row r="13" spans="1:59" s="139" customFormat="1" ht="15" hidden="1">
      <c r="A13" s="88"/>
      <c r="B13" s="141" t="s">
        <v>100</v>
      </c>
      <c r="C13" s="142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45"/>
      <c r="Z13" s="145"/>
      <c r="AA13" s="145"/>
      <c r="AB13" s="145"/>
      <c r="AC13" s="145"/>
      <c r="AD13" s="109"/>
      <c r="AE13" s="145"/>
      <c r="AF13" s="145"/>
      <c r="AG13" s="145"/>
      <c r="AH13" s="145"/>
      <c r="AI13" s="145"/>
      <c r="AJ13" s="145"/>
      <c r="AK13" s="14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88"/>
      <c r="BG13" s="88"/>
    </row>
    <row r="14" spans="1:59" s="139" customFormat="1" ht="15" hidden="1">
      <c r="A14" s="88"/>
      <c r="B14" s="141">
        <v>43132</v>
      </c>
      <c r="C14" s="153">
        <v>104</v>
      </c>
      <c r="D14" s="146"/>
      <c r="E14" s="146"/>
      <c r="F14" s="109"/>
      <c r="G14" s="146"/>
      <c r="H14" s="146"/>
      <c r="I14" s="109"/>
      <c r="J14" s="146"/>
      <c r="K14" s="154">
        <v>95</v>
      </c>
      <c r="L14" s="109"/>
      <c r="M14" s="109"/>
      <c r="N14" s="109"/>
      <c r="O14" s="109"/>
      <c r="P14" s="146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5"/>
      <c r="BB14" s="115"/>
      <c r="BC14" s="115"/>
      <c r="BD14" s="115"/>
      <c r="BE14" s="115"/>
      <c r="BF14" s="88"/>
      <c r="BG14" s="88"/>
    </row>
    <row r="15" spans="1:59" s="139" customFormat="1" ht="15" hidden="1">
      <c r="A15" s="88"/>
      <c r="B15" s="147">
        <v>43139</v>
      </c>
      <c r="C15" s="162">
        <v>107</v>
      </c>
      <c r="D15" s="163">
        <v>93</v>
      </c>
      <c r="E15" s="163">
        <v>105</v>
      </c>
      <c r="F15" s="163">
        <v>100</v>
      </c>
      <c r="G15" s="109"/>
      <c r="H15" s="154">
        <v>103</v>
      </c>
      <c r="I15" s="155">
        <v>111</v>
      </c>
      <c r="J15" s="154">
        <v>104</v>
      </c>
      <c r="K15" s="109"/>
      <c r="L15" s="155">
        <v>107</v>
      </c>
      <c r="M15" s="154">
        <v>98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5"/>
      <c r="BB15" s="110"/>
      <c r="BC15" s="115"/>
      <c r="BD15" s="115"/>
      <c r="BE15" s="115"/>
      <c r="BF15" s="88"/>
      <c r="BG15" s="88"/>
    </row>
    <row r="16" spans="1:59" s="139" customFormat="1" ht="15" hidden="1">
      <c r="A16" s="88"/>
      <c r="B16" s="141">
        <v>43146</v>
      </c>
      <c r="C16" s="153">
        <v>112</v>
      </c>
      <c r="D16" s="154">
        <v>92</v>
      </c>
      <c r="E16" s="154">
        <v>102</v>
      </c>
      <c r="F16" s="109"/>
      <c r="G16" s="109"/>
      <c r="H16" s="109"/>
      <c r="I16" s="159">
        <v>113</v>
      </c>
      <c r="J16" s="159">
        <v>109</v>
      </c>
      <c r="K16" s="109"/>
      <c r="L16" s="159">
        <v>108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5"/>
      <c r="BB16" s="110"/>
      <c r="BC16" s="115"/>
      <c r="BD16" s="115"/>
      <c r="BE16" s="115"/>
      <c r="BF16" s="88"/>
      <c r="BG16" s="88"/>
    </row>
    <row r="17" spans="1:59" s="139" customFormat="1" ht="15" hidden="1">
      <c r="A17" s="88"/>
      <c r="B17" s="141">
        <v>43153</v>
      </c>
      <c r="C17" s="162">
        <v>108</v>
      </c>
      <c r="D17" s="109"/>
      <c r="E17" s="109"/>
      <c r="F17" s="155">
        <v>104</v>
      </c>
      <c r="G17" s="109"/>
      <c r="H17" s="109"/>
      <c r="I17" s="109"/>
      <c r="J17" s="109"/>
      <c r="K17" s="155">
        <v>101</v>
      </c>
      <c r="L17" s="109"/>
      <c r="M17" s="109"/>
      <c r="N17" s="155">
        <v>104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5"/>
      <c r="BB17" s="110"/>
      <c r="BC17" s="115"/>
      <c r="BD17" s="115"/>
      <c r="BE17" s="115"/>
      <c r="BF17" s="88"/>
      <c r="BG17" s="88"/>
    </row>
    <row r="18" spans="1:59" s="139" customFormat="1" ht="15" hidden="1">
      <c r="A18" s="88"/>
      <c r="B18" s="141">
        <v>43160</v>
      </c>
      <c r="C18" s="153">
        <v>103</v>
      </c>
      <c r="D18" s="170" t="s">
        <v>105</v>
      </c>
      <c r="E18" s="170" t="s">
        <v>105</v>
      </c>
      <c r="F18" s="154">
        <v>101</v>
      </c>
      <c r="G18" s="109"/>
      <c r="H18" s="170" t="s">
        <v>105</v>
      </c>
      <c r="I18" s="109"/>
      <c r="J18" s="154">
        <v>102</v>
      </c>
      <c r="K18" s="170" t="s">
        <v>105</v>
      </c>
      <c r="L18" s="109"/>
      <c r="M18" s="109"/>
      <c r="N18" s="109"/>
      <c r="O18" s="154">
        <v>83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5"/>
      <c r="AI18" s="145"/>
      <c r="AJ18" s="145"/>
      <c r="AK18" s="14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88"/>
      <c r="BG18" s="88"/>
    </row>
    <row r="19" spans="1:59" s="139" customFormat="1" ht="15" hidden="1">
      <c r="A19" s="88"/>
      <c r="B19" s="141" t="s">
        <v>107</v>
      </c>
      <c r="C19" s="142"/>
      <c r="D19" s="109"/>
      <c r="E19" s="109"/>
      <c r="F19" s="109"/>
      <c r="G19" s="109"/>
      <c r="H19" s="14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10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0"/>
      <c r="BC19" s="115"/>
      <c r="BD19" s="115"/>
      <c r="BE19" s="115"/>
      <c r="BF19" s="88"/>
      <c r="BG19" s="88"/>
    </row>
    <row r="20" spans="1:59" s="139" customFormat="1" ht="15.75" customHeight="1" hidden="1">
      <c r="A20" s="88"/>
      <c r="B20" s="208" t="s">
        <v>108</v>
      </c>
      <c r="C20" s="142"/>
      <c r="D20" s="109"/>
      <c r="E20" s="109"/>
      <c r="F20" s="109"/>
      <c r="G20" s="109"/>
      <c r="H20" s="148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  <c r="AM20" s="110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0"/>
      <c r="BC20" s="115"/>
      <c r="BD20" s="115"/>
      <c r="BE20" s="115"/>
      <c r="BF20" s="88"/>
      <c r="BG20" s="88"/>
    </row>
    <row r="21" spans="1:59" s="139" customFormat="1" ht="15" hidden="1">
      <c r="A21" s="88"/>
      <c r="B21" s="208">
        <v>43181</v>
      </c>
      <c r="C21" s="173">
        <v>99</v>
      </c>
      <c r="D21" s="109"/>
      <c r="E21" s="109"/>
      <c r="F21" s="163">
        <v>104</v>
      </c>
      <c r="G21" s="163">
        <v>99</v>
      </c>
      <c r="H21" s="148"/>
      <c r="I21" s="109"/>
      <c r="J21" s="109"/>
      <c r="K21" s="109"/>
      <c r="L21" s="109"/>
      <c r="M21" s="109"/>
      <c r="N21" s="109"/>
      <c r="O21" s="109"/>
      <c r="P21" s="163">
        <v>94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0"/>
      <c r="AM21" s="110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0"/>
      <c r="BC21" s="115"/>
      <c r="BD21" s="115"/>
      <c r="BE21" s="115"/>
      <c r="BF21" s="88"/>
      <c r="BG21" s="88"/>
    </row>
    <row r="22" spans="1:59" s="139" customFormat="1" ht="15" hidden="1">
      <c r="A22" s="88"/>
      <c r="B22" s="208">
        <v>43188</v>
      </c>
      <c r="C22" s="178">
        <v>108</v>
      </c>
      <c r="D22" s="159">
        <v>90</v>
      </c>
      <c r="E22" s="179">
        <v>107</v>
      </c>
      <c r="F22" s="109"/>
      <c r="G22" s="177" t="s">
        <v>110</v>
      </c>
      <c r="H22" s="179">
        <v>103</v>
      </c>
      <c r="I22" s="154">
        <v>107</v>
      </c>
      <c r="J22" s="159">
        <v>104</v>
      </c>
      <c r="K22" s="109"/>
      <c r="L22" s="179">
        <v>107</v>
      </c>
      <c r="M22" s="109"/>
      <c r="N22" s="109"/>
      <c r="O22" s="109"/>
      <c r="P22" s="109"/>
      <c r="Q22" s="177" t="s">
        <v>110</v>
      </c>
      <c r="R22" s="132"/>
      <c r="S22" s="110"/>
      <c r="T22" s="110"/>
      <c r="U22" s="110"/>
      <c r="V22" s="110"/>
      <c r="W22" s="110"/>
      <c r="X22" s="109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5"/>
      <c r="BE22" s="115"/>
      <c r="BF22" s="88"/>
      <c r="BG22" s="88"/>
    </row>
    <row r="23" spans="1:59" s="139" customFormat="1" ht="15" hidden="1">
      <c r="A23" s="88"/>
      <c r="B23" s="208">
        <v>43195</v>
      </c>
      <c r="C23" s="182">
        <v>107</v>
      </c>
      <c r="D23" s="109"/>
      <c r="E23" s="109"/>
      <c r="F23" s="179">
        <v>95</v>
      </c>
      <c r="G23" s="179">
        <v>98</v>
      </c>
      <c r="H23" s="109"/>
      <c r="I23" s="109"/>
      <c r="J23" s="154">
        <v>103</v>
      </c>
      <c r="K23" s="109"/>
      <c r="L23" s="109"/>
      <c r="M23" s="109"/>
      <c r="N23" s="109"/>
      <c r="O23" s="109"/>
      <c r="P23" s="179">
        <v>101</v>
      </c>
      <c r="Q23" s="109"/>
      <c r="R23" s="154">
        <v>83</v>
      </c>
      <c r="S23" s="154">
        <v>93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0"/>
      <c r="AZ23" s="115"/>
      <c r="BA23" s="115"/>
      <c r="BB23" s="115"/>
      <c r="BC23" s="115"/>
      <c r="BD23" s="115"/>
      <c r="BE23" s="115"/>
      <c r="BF23" s="88"/>
      <c r="BG23" s="88"/>
    </row>
    <row r="24" spans="1:59" s="140" customFormat="1" ht="15" hidden="1">
      <c r="A24" s="88"/>
      <c r="B24" s="208">
        <v>43202</v>
      </c>
      <c r="C24" s="153">
        <v>99</v>
      </c>
      <c r="D24" s="154">
        <v>94</v>
      </c>
      <c r="E24" s="109"/>
      <c r="F24" s="179">
        <v>107</v>
      </c>
      <c r="G24" s="179">
        <v>106</v>
      </c>
      <c r="H24" s="109"/>
      <c r="I24" s="109"/>
      <c r="J24" s="109"/>
      <c r="K24" s="163">
        <v>103</v>
      </c>
      <c r="L24" s="109"/>
      <c r="M24" s="109"/>
      <c r="N24" s="163">
        <v>106</v>
      </c>
      <c r="O24" s="109"/>
      <c r="P24" s="154">
        <v>90</v>
      </c>
      <c r="Q24" s="109"/>
      <c r="R24" s="109"/>
      <c r="S24" s="109"/>
      <c r="T24" s="179">
        <v>114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32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33"/>
      <c r="BG24" s="133"/>
    </row>
    <row r="25" spans="1:59" s="139" customFormat="1" ht="15" hidden="1">
      <c r="A25" s="133"/>
      <c r="B25" s="208">
        <v>43209</v>
      </c>
      <c r="C25" s="173">
        <v>110</v>
      </c>
      <c r="D25" s="109"/>
      <c r="E25" s="109"/>
      <c r="F25" s="163">
        <v>108</v>
      </c>
      <c r="G25" s="109"/>
      <c r="H25" s="109"/>
      <c r="I25" s="109"/>
      <c r="J25" s="109"/>
      <c r="K25" s="159">
        <v>109</v>
      </c>
      <c r="L25" s="109"/>
      <c r="M25" s="109"/>
      <c r="N25" s="109"/>
      <c r="O25" s="109"/>
      <c r="P25" s="163">
        <v>99</v>
      </c>
      <c r="Q25" s="109"/>
      <c r="R25" s="109"/>
      <c r="S25" s="109"/>
      <c r="T25" s="109"/>
      <c r="U25" s="159">
        <v>114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5"/>
      <c r="AI25" s="115"/>
      <c r="AJ25" s="115"/>
      <c r="AK25" s="115"/>
      <c r="AL25" s="110"/>
      <c r="AM25" s="110"/>
      <c r="AN25" s="110"/>
      <c r="AO25" s="110"/>
      <c r="AP25" s="110"/>
      <c r="AQ25" s="110"/>
      <c r="AR25" s="110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88"/>
      <c r="BG25" s="88"/>
    </row>
    <row r="26" spans="1:59" s="139" customFormat="1" ht="15" hidden="1">
      <c r="A26" s="88"/>
      <c r="B26" s="208">
        <v>43223</v>
      </c>
      <c r="C26" s="178">
        <v>112</v>
      </c>
      <c r="D26" s="186">
        <v>102</v>
      </c>
      <c r="E26" s="154">
        <v>109</v>
      </c>
      <c r="F26" s="159">
        <v>108</v>
      </c>
      <c r="G26" s="177" t="s">
        <v>110</v>
      </c>
      <c r="H26" s="109"/>
      <c r="I26" s="187">
        <v>113</v>
      </c>
      <c r="J26" s="159">
        <v>114</v>
      </c>
      <c r="K26" s="109"/>
      <c r="L26" s="154">
        <v>117</v>
      </c>
      <c r="M26" s="109"/>
      <c r="N26" s="109"/>
      <c r="O26" s="109"/>
      <c r="P26" s="187">
        <v>98</v>
      </c>
      <c r="Q26" s="109"/>
      <c r="R26" s="186">
        <v>97</v>
      </c>
      <c r="S26" s="109"/>
      <c r="T26" s="109"/>
      <c r="U26" s="109"/>
      <c r="V26" s="186">
        <v>95</v>
      </c>
      <c r="W26" s="187">
        <v>112</v>
      </c>
      <c r="X26" s="187">
        <v>126</v>
      </c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5"/>
      <c r="AO26" s="115"/>
      <c r="AP26" s="115"/>
      <c r="AQ26" s="115"/>
      <c r="AR26" s="110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88"/>
      <c r="BG26" s="88"/>
    </row>
    <row r="27" spans="2:57" ht="15" hidden="1">
      <c r="B27" s="208">
        <v>43231</v>
      </c>
      <c r="C27" s="192">
        <v>105</v>
      </c>
      <c r="D27" s="187">
        <v>106</v>
      </c>
      <c r="E27" s="187">
        <v>107</v>
      </c>
      <c r="F27" s="109"/>
      <c r="G27" s="185"/>
      <c r="H27" s="109"/>
      <c r="I27" s="109"/>
      <c r="J27" s="109"/>
      <c r="K27" s="109"/>
      <c r="L27" s="109"/>
      <c r="M27" s="154">
        <v>108</v>
      </c>
      <c r="N27" s="109"/>
      <c r="O27" s="109"/>
      <c r="P27" s="109"/>
      <c r="Q27" s="109"/>
      <c r="R27" s="191"/>
      <c r="S27" s="109"/>
      <c r="T27" s="154">
        <v>119</v>
      </c>
      <c r="U27" s="109"/>
      <c r="V27" s="109"/>
      <c r="W27" s="109"/>
      <c r="X27" s="109"/>
      <c r="Y27" s="154">
        <v>102</v>
      </c>
      <c r="Z27" s="154">
        <v>102</v>
      </c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5"/>
      <c r="BD27" s="115"/>
      <c r="BE27" s="115"/>
    </row>
    <row r="28" spans="2:57" ht="15" hidden="1">
      <c r="B28" s="208">
        <v>43237</v>
      </c>
      <c r="C28" s="153">
        <v>105</v>
      </c>
      <c r="D28" s="109"/>
      <c r="E28" s="155">
        <v>122</v>
      </c>
      <c r="F28" s="109"/>
      <c r="G28" s="193">
        <v>92</v>
      </c>
      <c r="H28" s="109"/>
      <c r="I28" s="193">
        <v>117</v>
      </c>
      <c r="J28" s="155">
        <v>113</v>
      </c>
      <c r="K28" s="154">
        <v>111</v>
      </c>
      <c r="L28" s="155">
        <v>105</v>
      </c>
      <c r="M28" s="109"/>
      <c r="N28" s="109"/>
      <c r="O28" s="109"/>
      <c r="P28" s="154">
        <v>111</v>
      </c>
      <c r="Q28" s="109"/>
      <c r="R28" s="191"/>
      <c r="S28" s="154">
        <v>119</v>
      </c>
      <c r="T28" s="109"/>
      <c r="U28" s="109"/>
      <c r="V28" s="155">
        <v>93</v>
      </c>
      <c r="W28" s="193">
        <v>111</v>
      </c>
      <c r="X28" s="193">
        <v>108</v>
      </c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5"/>
      <c r="BC28" s="115"/>
      <c r="BD28" s="115"/>
      <c r="BE28" s="115"/>
    </row>
    <row r="29" spans="2:57" ht="15" hidden="1">
      <c r="B29" s="208">
        <v>43244</v>
      </c>
      <c r="C29" s="187">
        <v>100</v>
      </c>
      <c r="D29" s="109"/>
      <c r="E29" s="109"/>
      <c r="F29" s="187">
        <v>103</v>
      </c>
      <c r="G29" s="109"/>
      <c r="H29" s="109"/>
      <c r="I29" s="154">
        <v>113</v>
      </c>
      <c r="J29" s="109"/>
      <c r="K29" s="109"/>
      <c r="L29" s="109"/>
      <c r="M29" s="109"/>
      <c r="N29" s="109"/>
      <c r="O29" s="109"/>
      <c r="P29" s="187">
        <v>102</v>
      </c>
      <c r="Q29" s="109"/>
      <c r="R29" s="109"/>
      <c r="S29" s="109"/>
      <c r="T29" s="109"/>
      <c r="U29" s="109"/>
      <c r="V29" s="109"/>
      <c r="W29" s="154">
        <v>96</v>
      </c>
      <c r="X29" s="109"/>
      <c r="Y29" s="179">
        <v>104</v>
      </c>
      <c r="Z29" s="179">
        <v>101</v>
      </c>
      <c r="AA29" s="179">
        <v>101</v>
      </c>
      <c r="AB29" s="115"/>
      <c r="AC29" s="115"/>
      <c r="AD29" s="110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0"/>
      <c r="AS29" s="110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</row>
    <row r="30" spans="2:57" ht="15" hidden="1">
      <c r="B30" s="208">
        <v>43251</v>
      </c>
      <c r="C30" s="142"/>
      <c r="D30" s="109"/>
      <c r="E30" s="109"/>
      <c r="F30" s="109"/>
      <c r="G30" s="109"/>
      <c r="H30" s="109"/>
      <c r="I30" s="159">
        <v>97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87">
        <v>101</v>
      </c>
      <c r="X30" s="109"/>
      <c r="Y30" s="109"/>
      <c r="Z30" s="109"/>
      <c r="AA30" s="145"/>
      <c r="AB30" s="187">
        <v>93</v>
      </c>
      <c r="AC30" s="159">
        <v>110</v>
      </c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</row>
    <row r="31" spans="2:57" ht="15" hidden="1">
      <c r="B31" s="208">
        <v>43258</v>
      </c>
      <c r="D31" s="130" t="s">
        <v>125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5"/>
      <c r="AB31" s="115"/>
      <c r="AC31" s="115"/>
      <c r="AD31" s="110"/>
      <c r="AE31" s="110"/>
      <c r="AF31" s="110"/>
      <c r="AG31" s="110"/>
      <c r="AH31" s="110"/>
      <c r="AI31" s="110"/>
      <c r="AJ31" s="110"/>
      <c r="AK31" s="110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</row>
    <row r="32" spans="2:57" s="2" customFormat="1" ht="15" hidden="1">
      <c r="B32" s="208">
        <v>43265</v>
      </c>
      <c r="C32" s="196">
        <v>110</v>
      </c>
      <c r="D32" s="195">
        <v>95</v>
      </c>
      <c r="E32" s="195">
        <v>113</v>
      </c>
      <c r="F32" s="109"/>
      <c r="G32" s="154">
        <v>102</v>
      </c>
      <c r="H32" s="109"/>
      <c r="I32" s="154">
        <v>110</v>
      </c>
      <c r="J32" s="109"/>
      <c r="K32" s="154">
        <v>112</v>
      </c>
      <c r="L32" s="109"/>
      <c r="M32" s="186">
        <v>100</v>
      </c>
      <c r="N32" s="109"/>
      <c r="O32" s="109"/>
      <c r="P32" s="109"/>
      <c r="Q32" s="159">
        <v>124</v>
      </c>
      <c r="R32" s="186">
        <v>83</v>
      </c>
      <c r="S32" s="109"/>
      <c r="T32" s="109"/>
      <c r="U32" s="109"/>
      <c r="V32" s="109"/>
      <c r="W32" s="159">
        <v>107</v>
      </c>
      <c r="X32" s="195">
        <v>117</v>
      </c>
      <c r="Y32" s="109"/>
      <c r="Z32" s="109"/>
      <c r="AA32" s="109"/>
      <c r="AB32" s="109"/>
      <c r="AC32" s="186">
        <v>102</v>
      </c>
      <c r="AD32" s="159">
        <v>88</v>
      </c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</row>
    <row r="33" spans="2:57" ht="15" hidden="1">
      <c r="B33" s="208" t="s">
        <v>128</v>
      </c>
      <c r="C33" s="142"/>
      <c r="D33" s="109"/>
      <c r="E33" s="109"/>
      <c r="F33" s="109"/>
      <c r="G33" s="198" t="s">
        <v>110</v>
      </c>
      <c r="H33" s="109"/>
      <c r="I33" s="109"/>
      <c r="J33" s="109"/>
      <c r="K33" s="154">
        <v>113</v>
      </c>
      <c r="L33" s="154">
        <v>107</v>
      </c>
      <c r="M33" s="109"/>
      <c r="N33" s="109"/>
      <c r="O33" s="109"/>
      <c r="P33" s="109"/>
      <c r="Q33" s="109"/>
      <c r="R33" s="163">
        <v>91</v>
      </c>
      <c r="S33" s="109"/>
      <c r="T33" s="109"/>
      <c r="U33" s="109"/>
      <c r="V33" s="109"/>
      <c r="W33" s="109"/>
      <c r="X33" s="186">
        <v>114</v>
      </c>
      <c r="Y33" s="109"/>
      <c r="Z33" s="109"/>
      <c r="AA33" s="109"/>
      <c r="AB33" s="109"/>
      <c r="AC33" s="109"/>
      <c r="AD33" s="154">
        <v>93</v>
      </c>
      <c r="AE33" s="186">
        <v>122</v>
      </c>
      <c r="AF33" s="163">
        <v>108</v>
      </c>
      <c r="AG33" s="110"/>
      <c r="AH33" s="110"/>
      <c r="AI33" s="110"/>
      <c r="AJ33" s="110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</row>
    <row r="34" spans="2:57" ht="15">
      <c r="B34" s="208">
        <v>43293</v>
      </c>
      <c r="C34" s="178">
        <v>101</v>
      </c>
      <c r="D34" s="159">
        <v>93</v>
      </c>
      <c r="E34" s="109"/>
      <c r="F34" s="109"/>
      <c r="G34" s="109"/>
      <c r="H34" s="109"/>
      <c r="I34" s="109"/>
      <c r="J34" s="109"/>
      <c r="K34" s="109"/>
      <c r="L34" s="159">
        <v>106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54">
        <v>104</v>
      </c>
      <c r="AH34" s="154">
        <v>90</v>
      </c>
      <c r="AI34" s="110"/>
      <c r="AJ34" s="115"/>
      <c r="AK34" s="115"/>
      <c r="AL34" s="115"/>
      <c r="AM34" s="115"/>
      <c r="AN34" s="115"/>
      <c r="AO34" s="115"/>
      <c r="AP34" s="115"/>
      <c r="AQ34" s="115"/>
      <c r="AR34" s="110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</row>
    <row r="35" spans="2:57" ht="15">
      <c r="B35" s="208">
        <v>43300</v>
      </c>
      <c r="C35" s="153">
        <v>106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54">
        <v>96</v>
      </c>
      <c r="Q35" s="109"/>
      <c r="R35" s="109"/>
      <c r="S35" s="154">
        <v>107</v>
      </c>
      <c r="T35" s="109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5"/>
      <c r="AM35" s="115"/>
      <c r="AN35" s="115"/>
      <c r="AO35" s="115"/>
      <c r="AP35" s="115"/>
      <c r="AQ35" s="115"/>
      <c r="AR35" s="115"/>
      <c r="AS35" s="115"/>
      <c r="AT35" s="115"/>
      <c r="AU35" s="110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</row>
    <row r="36" spans="2:57" ht="15">
      <c r="B36" s="208">
        <v>43307</v>
      </c>
      <c r="C36" s="179">
        <v>101</v>
      </c>
      <c r="D36" s="202">
        <v>95</v>
      </c>
      <c r="E36" s="202">
        <v>107</v>
      </c>
      <c r="F36" s="109"/>
      <c r="G36" s="109"/>
      <c r="H36" s="179">
        <v>110</v>
      </c>
      <c r="I36" s="109"/>
      <c r="J36" s="109"/>
      <c r="K36" s="200"/>
      <c r="L36" s="200"/>
      <c r="M36" s="200"/>
      <c r="N36" s="109"/>
      <c r="O36" s="109"/>
      <c r="P36" s="109"/>
      <c r="Q36" s="200"/>
      <c r="R36" s="109"/>
      <c r="S36" s="202">
        <v>107</v>
      </c>
      <c r="T36" s="200"/>
      <c r="U36" s="152"/>
      <c r="V36" s="110"/>
      <c r="W36" s="110"/>
      <c r="X36" s="110"/>
      <c r="Y36" s="115"/>
      <c r="Z36" s="115"/>
      <c r="AA36" s="115"/>
      <c r="AB36" s="115"/>
      <c r="AC36" s="115"/>
      <c r="AD36" s="152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52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</row>
    <row r="37" spans="2:57" ht="15">
      <c r="B37" s="208">
        <v>43314</v>
      </c>
      <c r="C37" s="153">
        <v>101</v>
      </c>
      <c r="D37" s="154">
        <v>88</v>
      </c>
      <c r="E37" s="154">
        <v>110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5"/>
      <c r="AP37" s="115"/>
      <c r="AQ37" s="115"/>
      <c r="AR37" s="110"/>
      <c r="AS37" s="115"/>
      <c r="AT37" s="115"/>
      <c r="AU37" s="138"/>
      <c r="AV37" s="138"/>
      <c r="AW37" s="138"/>
      <c r="AX37" s="138"/>
      <c r="AY37" s="115"/>
      <c r="AZ37" s="115"/>
      <c r="BA37" s="115"/>
      <c r="BB37" s="115"/>
      <c r="BC37" s="115"/>
      <c r="BD37" s="115"/>
      <c r="BE37" s="115"/>
    </row>
    <row r="38" spans="2:57" ht="15">
      <c r="B38" s="208">
        <v>43321</v>
      </c>
      <c r="C38" s="162">
        <v>111</v>
      </c>
      <c r="D38" s="154">
        <v>94</v>
      </c>
      <c r="E38" s="163">
        <v>112</v>
      </c>
      <c r="F38" s="109"/>
      <c r="G38" s="163">
        <v>99</v>
      </c>
      <c r="H38" s="163">
        <v>104</v>
      </c>
      <c r="I38" s="109"/>
      <c r="J38" s="155">
        <v>112</v>
      </c>
      <c r="K38" s="109"/>
      <c r="L38" s="154">
        <v>107</v>
      </c>
      <c r="M38" s="109"/>
      <c r="N38" s="109"/>
      <c r="O38" s="109"/>
      <c r="P38" s="109"/>
      <c r="Q38" s="109"/>
      <c r="R38" s="155">
        <v>83</v>
      </c>
      <c r="S38" s="109"/>
      <c r="T38" s="109"/>
      <c r="U38" s="109"/>
      <c r="V38" s="109"/>
      <c r="W38" s="109"/>
      <c r="X38" s="205">
        <v>117</v>
      </c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54">
        <v>93</v>
      </c>
      <c r="AJ38" s="110"/>
      <c r="AK38" s="110"/>
      <c r="AL38" s="110"/>
      <c r="AM38" s="110"/>
      <c r="AN38" s="110"/>
      <c r="AO38" s="110"/>
      <c r="AP38" s="110"/>
      <c r="AQ38" s="115"/>
      <c r="AR38" s="115"/>
      <c r="AS38" s="115"/>
      <c r="AT38" s="115"/>
      <c r="AU38" s="138"/>
      <c r="AV38" s="138"/>
      <c r="AW38" s="138"/>
      <c r="AX38" s="138"/>
      <c r="AY38" s="115"/>
      <c r="AZ38" s="115"/>
      <c r="BA38" s="115"/>
      <c r="BB38" s="115"/>
      <c r="BC38" s="115"/>
      <c r="BD38" s="115"/>
      <c r="BE38" s="115"/>
    </row>
    <row r="39" spans="2:57" s="2" customFormat="1" ht="15">
      <c r="B39" s="208">
        <v>43328</v>
      </c>
      <c r="C39" s="196">
        <v>103</v>
      </c>
      <c r="D39" s="195">
        <v>94</v>
      </c>
      <c r="E39" s="195">
        <v>99</v>
      </c>
      <c r="F39" s="109"/>
      <c r="G39" s="109"/>
      <c r="H39" s="187">
        <v>99</v>
      </c>
      <c r="I39" s="109"/>
      <c r="J39" s="187">
        <v>95</v>
      </c>
      <c r="K39" s="109"/>
      <c r="L39" s="187">
        <v>100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87">
        <v>97</v>
      </c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</row>
    <row r="40" spans="2:57" ht="15">
      <c r="B40" s="208">
        <v>43335</v>
      </c>
      <c r="C40" s="206">
        <v>92</v>
      </c>
      <c r="D40" s="109"/>
      <c r="E40" s="109"/>
      <c r="F40" s="109"/>
      <c r="G40" s="109"/>
      <c r="H40" s="109"/>
      <c r="I40" s="109"/>
      <c r="J40" s="109"/>
      <c r="K40" s="109"/>
      <c r="L40" s="207">
        <v>105</v>
      </c>
      <c r="M40" s="109"/>
      <c r="N40" s="109"/>
      <c r="O40" s="109"/>
      <c r="P40" s="109"/>
      <c r="Q40" s="109"/>
      <c r="R40" s="109"/>
      <c r="S40" s="154">
        <v>93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207">
        <v>108</v>
      </c>
      <c r="AF40" s="154">
        <v>102</v>
      </c>
      <c r="AG40" s="110"/>
      <c r="AH40" s="110"/>
      <c r="AI40" s="110"/>
      <c r="AJ40" s="110"/>
      <c r="AK40" s="110"/>
      <c r="AL40" s="110"/>
      <c r="AM40" s="110"/>
      <c r="AN40" s="131"/>
      <c r="AO40" s="110"/>
      <c r="AP40" s="110"/>
      <c r="AQ40" s="110"/>
      <c r="AR40" s="110"/>
      <c r="AS40" s="110"/>
      <c r="AT40" s="115"/>
      <c r="AU40" s="115"/>
      <c r="AV40" s="115"/>
      <c r="AW40" s="115"/>
      <c r="AX40" s="115"/>
      <c r="AY40" s="110"/>
      <c r="AZ40" s="115"/>
      <c r="BA40" s="115"/>
      <c r="BB40" s="115"/>
      <c r="BC40" s="115"/>
      <c r="BD40" s="115"/>
      <c r="BE40" s="115"/>
    </row>
    <row r="41" spans="2:57" ht="15">
      <c r="B41" s="208">
        <v>43342</v>
      </c>
      <c r="C41" s="153">
        <v>100</v>
      </c>
      <c r="D41" s="159">
        <v>106</v>
      </c>
      <c r="E41" s="207">
        <v>105</v>
      </c>
      <c r="F41" s="109"/>
      <c r="G41" s="109"/>
      <c r="H41" s="109"/>
      <c r="I41" s="109"/>
      <c r="J41" s="159">
        <v>107</v>
      </c>
      <c r="K41" s="109"/>
      <c r="L41" s="154">
        <v>102</v>
      </c>
      <c r="M41" s="109"/>
      <c r="N41" s="109"/>
      <c r="O41" s="109"/>
      <c r="P41" s="109"/>
      <c r="Q41" s="109"/>
      <c r="R41" s="109"/>
      <c r="S41" s="109"/>
      <c r="T41" s="195">
        <v>115</v>
      </c>
      <c r="U41" s="109"/>
      <c r="V41" s="109"/>
      <c r="W41" s="109"/>
      <c r="X41" s="109"/>
      <c r="Y41" s="109"/>
      <c r="Z41" s="109"/>
      <c r="AA41" s="109"/>
      <c r="AB41" s="159">
        <v>102</v>
      </c>
      <c r="AC41" s="109"/>
      <c r="AD41" s="109"/>
      <c r="AE41" s="195">
        <v>111</v>
      </c>
      <c r="AF41" s="207">
        <v>115</v>
      </c>
      <c r="AG41" s="109"/>
      <c r="AH41" s="109"/>
      <c r="AI41" s="109"/>
      <c r="AJ41" s="195">
        <v>93</v>
      </c>
      <c r="AK41" s="154">
        <v>88</v>
      </c>
      <c r="AL41" s="207">
        <v>98</v>
      </c>
      <c r="AM41" s="110"/>
      <c r="AN41" s="110"/>
      <c r="AO41" s="110"/>
      <c r="AP41" s="110"/>
      <c r="AQ41" s="110"/>
      <c r="AR41" s="110"/>
      <c r="AS41" s="110"/>
      <c r="AT41" s="110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</row>
    <row r="42" spans="2:57" ht="15">
      <c r="B42" s="208">
        <v>43349</v>
      </c>
      <c r="C42" s="162">
        <v>106</v>
      </c>
      <c r="D42" s="210" t="s">
        <v>110</v>
      </c>
      <c r="E42" s="187">
        <v>108</v>
      </c>
      <c r="F42" s="109"/>
      <c r="G42" s="177" t="s">
        <v>110</v>
      </c>
      <c r="H42" s="109"/>
      <c r="I42" s="187">
        <v>104</v>
      </c>
      <c r="J42" s="155">
        <v>102</v>
      </c>
      <c r="K42" s="109"/>
      <c r="L42" s="187">
        <v>104</v>
      </c>
      <c r="M42" s="148" t="s">
        <v>110</v>
      </c>
      <c r="N42" s="109"/>
      <c r="O42" s="109"/>
      <c r="P42" s="155">
        <v>94</v>
      </c>
      <c r="Q42" s="109"/>
      <c r="R42" s="109"/>
      <c r="S42" s="109"/>
      <c r="T42" s="109"/>
      <c r="U42" s="177" t="s">
        <v>110</v>
      </c>
      <c r="V42" s="109"/>
      <c r="W42" s="109"/>
      <c r="X42" s="109"/>
      <c r="Y42" s="177" t="s">
        <v>110</v>
      </c>
      <c r="Z42" s="177" t="s">
        <v>110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59">
        <v>91</v>
      </c>
      <c r="AK42" s="109"/>
      <c r="AL42" s="159">
        <v>101</v>
      </c>
      <c r="AM42" s="110"/>
      <c r="AN42" s="110"/>
      <c r="AO42" s="110"/>
      <c r="AP42" s="110"/>
      <c r="AQ42" s="110"/>
      <c r="AR42" s="110"/>
      <c r="AS42" s="110"/>
      <c r="AT42" s="110"/>
      <c r="AU42" s="115"/>
      <c r="AV42" s="110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2:57" ht="15">
      <c r="B43" s="208" t="s">
        <v>136</v>
      </c>
      <c r="C43" s="142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  <c r="AN43" s="110"/>
      <c r="AO43" s="110"/>
      <c r="AP43" s="110"/>
      <c r="AQ43" s="110"/>
      <c r="AR43" s="110"/>
      <c r="AS43" s="110"/>
      <c r="AT43" s="110"/>
      <c r="AU43" s="115"/>
      <c r="AV43" s="110"/>
      <c r="AW43" s="110"/>
      <c r="AX43" s="115"/>
      <c r="AY43" s="115"/>
      <c r="AZ43" s="115"/>
      <c r="BA43" s="115"/>
      <c r="BB43" s="115"/>
      <c r="BC43" s="115"/>
      <c r="BD43" s="115"/>
      <c r="BE43" s="115"/>
    </row>
    <row r="44" spans="2:57" ht="15">
      <c r="B44" s="208">
        <v>43363</v>
      </c>
      <c r="C44" s="178">
        <v>108</v>
      </c>
      <c r="D44" s="163">
        <v>91</v>
      </c>
      <c r="E44" s="154">
        <v>107</v>
      </c>
      <c r="F44" s="109"/>
      <c r="G44" s="163">
        <v>93</v>
      </c>
      <c r="H44" s="109"/>
      <c r="I44" s="195">
        <v>106</v>
      </c>
      <c r="J44" s="109"/>
      <c r="K44" s="109"/>
      <c r="L44" s="109"/>
      <c r="M44" s="109"/>
      <c r="N44" s="109"/>
      <c r="O44" s="109"/>
      <c r="P44" s="159">
        <v>102</v>
      </c>
      <c r="Q44" s="195">
        <v>107</v>
      </c>
      <c r="R44" s="109"/>
      <c r="S44" s="109"/>
      <c r="T44" s="109"/>
      <c r="U44" s="163">
        <v>105</v>
      </c>
      <c r="V44" s="109"/>
      <c r="W44" s="109"/>
      <c r="X44" s="109"/>
      <c r="Y44" s="109"/>
      <c r="Z44" s="109"/>
      <c r="AA44" s="109"/>
      <c r="AB44" s="109"/>
      <c r="AC44" s="109"/>
      <c r="AD44" s="109"/>
      <c r="AE44" s="195">
        <v>111</v>
      </c>
      <c r="AF44" s="154">
        <v>99</v>
      </c>
      <c r="AG44" s="109"/>
      <c r="AH44" s="109"/>
      <c r="AI44" s="109"/>
      <c r="AJ44" s="177" t="s">
        <v>110</v>
      </c>
      <c r="AK44" s="154">
        <v>94</v>
      </c>
      <c r="AL44" s="109"/>
      <c r="AM44" s="216">
        <v>89</v>
      </c>
      <c r="AN44" s="110"/>
      <c r="AO44" s="110"/>
      <c r="AP44" s="110"/>
      <c r="AQ44" s="110"/>
      <c r="AR44" s="110"/>
      <c r="AS44" s="115"/>
      <c r="AT44" s="115"/>
      <c r="AU44" s="115"/>
      <c r="AV44" s="115"/>
      <c r="AW44" s="115"/>
      <c r="AX44" s="115"/>
      <c r="AY44" s="115"/>
      <c r="AZ44" s="110"/>
      <c r="BA44" s="115"/>
      <c r="BB44" s="115"/>
      <c r="BC44" s="115"/>
      <c r="BD44" s="115"/>
      <c r="BE44" s="115"/>
    </row>
    <row r="45" spans="2:57" ht="15">
      <c r="B45" s="208">
        <v>43370</v>
      </c>
      <c r="C45" s="219">
        <v>98</v>
      </c>
      <c r="D45" s="109"/>
      <c r="E45" s="202">
        <v>107</v>
      </c>
      <c r="F45" s="109"/>
      <c r="G45" s="154">
        <v>92</v>
      </c>
      <c r="H45" s="109"/>
      <c r="I45" s="109"/>
      <c r="J45" s="109"/>
      <c r="K45" s="109"/>
      <c r="L45" s="109"/>
      <c r="M45" s="109"/>
      <c r="N45" s="109"/>
      <c r="O45" s="109"/>
      <c r="P45" s="202">
        <v>98</v>
      </c>
      <c r="Q45" s="109"/>
      <c r="R45" s="202">
        <v>92</v>
      </c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5"/>
      <c r="AY45" s="115"/>
      <c r="AZ45" s="115"/>
      <c r="BA45" s="115"/>
      <c r="BB45" s="115"/>
      <c r="BC45" s="115"/>
      <c r="BD45" s="115"/>
      <c r="BE45" s="115"/>
    </row>
    <row r="46" spans="2:57" ht="15">
      <c r="B46" s="208">
        <v>43377</v>
      </c>
      <c r="C46" s="142"/>
      <c r="D46" s="109"/>
      <c r="E46" s="109"/>
      <c r="F46" s="163">
        <v>109</v>
      </c>
      <c r="G46" s="109"/>
      <c r="H46" s="109"/>
      <c r="I46" s="154">
        <v>110</v>
      </c>
      <c r="J46" s="109"/>
      <c r="K46" s="109"/>
      <c r="L46" s="163">
        <v>101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86">
        <v>105</v>
      </c>
      <c r="X46" s="109"/>
      <c r="Y46" s="109"/>
      <c r="Z46" s="109"/>
      <c r="AA46" s="109"/>
      <c r="AB46" s="186">
        <v>95</v>
      </c>
      <c r="AC46" s="109"/>
      <c r="AD46" s="109"/>
      <c r="AE46" s="154">
        <v>113</v>
      </c>
      <c r="AF46" s="186">
        <v>102</v>
      </c>
      <c r="AG46" s="109"/>
      <c r="AH46" s="109"/>
      <c r="AI46" s="109"/>
      <c r="AJ46" s="109"/>
      <c r="AK46" s="109"/>
      <c r="AL46" s="109"/>
      <c r="AM46" s="110"/>
      <c r="AN46" s="154">
        <v>114</v>
      </c>
      <c r="AO46" s="163">
        <v>96</v>
      </c>
      <c r="AP46" s="163">
        <v>118</v>
      </c>
      <c r="AQ46" s="110"/>
      <c r="AR46" s="110"/>
      <c r="AS46" s="115"/>
      <c r="AT46" s="115"/>
      <c r="AU46" s="115"/>
      <c r="AV46" s="115"/>
      <c r="AW46" s="115"/>
      <c r="AX46" s="110"/>
      <c r="AY46" s="110"/>
      <c r="AZ46" s="110"/>
      <c r="BA46" s="110"/>
      <c r="BB46" s="115"/>
      <c r="BC46" s="115"/>
      <c r="BD46" s="115"/>
      <c r="BE46" s="115"/>
    </row>
    <row r="47" spans="2:57" ht="15">
      <c r="B47" s="208">
        <v>43384</v>
      </c>
      <c r="C47" s="142"/>
      <c r="D47" s="109"/>
      <c r="E47" s="109"/>
      <c r="F47" s="109"/>
      <c r="G47" s="109"/>
      <c r="H47" s="109"/>
      <c r="I47" s="179">
        <v>107</v>
      </c>
      <c r="J47" s="109"/>
      <c r="K47" s="109"/>
      <c r="L47" s="109"/>
      <c r="M47" s="109"/>
      <c r="N47" s="109"/>
      <c r="O47" s="109"/>
      <c r="P47" s="109"/>
      <c r="Q47" s="179">
        <v>100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45"/>
      <c r="AK47" s="145"/>
      <c r="AL47" s="109"/>
      <c r="AM47" s="110"/>
      <c r="AN47" s="115"/>
      <c r="AO47" s="179">
        <v>109</v>
      </c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</row>
    <row r="48" spans="2:57" ht="15">
      <c r="B48" s="208">
        <v>43391</v>
      </c>
      <c r="C48" s="177" t="s">
        <v>110</v>
      </c>
      <c r="D48" s="109"/>
      <c r="E48" s="109"/>
      <c r="F48" s="109"/>
      <c r="G48" s="187">
        <v>91</v>
      </c>
      <c r="H48" s="109"/>
      <c r="I48" s="187">
        <v>100</v>
      </c>
      <c r="J48" s="109"/>
      <c r="K48" s="109"/>
      <c r="L48" s="187">
        <v>111</v>
      </c>
      <c r="M48" s="109"/>
      <c r="N48" s="109"/>
      <c r="O48" s="109"/>
      <c r="P48" s="154">
        <v>94</v>
      </c>
      <c r="Q48" s="109"/>
      <c r="R48" s="109"/>
      <c r="S48" s="109"/>
      <c r="T48" s="109"/>
      <c r="U48" s="109"/>
      <c r="V48" s="109"/>
      <c r="W48" s="200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54">
        <v>90</v>
      </c>
      <c r="AK48" s="109"/>
      <c r="AL48" s="109"/>
      <c r="AM48" s="110"/>
      <c r="AN48" s="110"/>
      <c r="AO48" s="110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</row>
    <row r="49" spans="2:57" ht="15">
      <c r="B49" s="208">
        <v>43398</v>
      </c>
      <c r="C49" s="142"/>
      <c r="D49" s="163">
        <v>100</v>
      </c>
      <c r="E49" s="179">
        <v>99</v>
      </c>
      <c r="F49" s="109"/>
      <c r="G49" s="163">
        <v>100</v>
      </c>
      <c r="H49" s="109"/>
      <c r="I49" s="179">
        <v>109</v>
      </c>
      <c r="J49" s="163">
        <v>109</v>
      </c>
      <c r="K49" s="109"/>
      <c r="L49" s="109"/>
      <c r="M49" s="154">
        <v>101</v>
      </c>
      <c r="N49" s="109"/>
      <c r="O49" s="109"/>
      <c r="P49" s="109"/>
      <c r="Q49" s="109"/>
      <c r="R49" s="163">
        <v>89</v>
      </c>
      <c r="S49" s="109"/>
      <c r="T49" s="109"/>
      <c r="U49" s="109"/>
      <c r="V49" s="109"/>
      <c r="W49" s="154">
        <v>97</v>
      </c>
      <c r="X49" s="179">
        <v>114</v>
      </c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54">
        <v>102</v>
      </c>
      <c r="AK49" s="109"/>
      <c r="AL49" s="109"/>
      <c r="AM49" s="110"/>
      <c r="AN49" s="110"/>
      <c r="AO49" s="154">
        <v>106</v>
      </c>
      <c r="AP49" s="110"/>
      <c r="AQ49" s="110"/>
      <c r="AR49" s="110"/>
      <c r="AS49" s="110"/>
      <c r="AT49" s="110"/>
      <c r="AU49" s="110"/>
      <c r="AV49" s="110"/>
      <c r="AW49" s="110"/>
      <c r="AX49" s="110"/>
      <c r="AY49" s="115"/>
      <c r="AZ49" s="115"/>
      <c r="BA49" s="115"/>
      <c r="BB49" s="115"/>
      <c r="BC49" s="115"/>
      <c r="BD49" s="115"/>
      <c r="BE49" s="115"/>
    </row>
    <row r="50" spans="2:57" ht="15">
      <c r="B50" s="208">
        <v>43406</v>
      </c>
      <c r="C50" s="192">
        <v>110</v>
      </c>
      <c r="D50" s="154">
        <v>103</v>
      </c>
      <c r="E50" s="159">
        <v>116</v>
      </c>
      <c r="F50" s="109"/>
      <c r="G50" s="187">
        <v>108</v>
      </c>
      <c r="H50" s="109"/>
      <c r="I50" s="154">
        <v>107</v>
      </c>
      <c r="J50" s="159">
        <v>110</v>
      </c>
      <c r="K50" s="109"/>
      <c r="L50" s="109"/>
      <c r="M50" s="179">
        <v>100</v>
      </c>
      <c r="N50" s="109"/>
      <c r="O50" s="109"/>
      <c r="P50" s="109"/>
      <c r="Q50" s="159">
        <v>118</v>
      </c>
      <c r="R50" s="179">
        <v>88</v>
      </c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87">
        <v>96</v>
      </c>
      <c r="AN50" s="109"/>
      <c r="AO50" s="109"/>
      <c r="AP50" s="109"/>
      <c r="AQ50" s="154">
        <v>112</v>
      </c>
      <c r="AR50" s="187">
        <v>114</v>
      </c>
      <c r="AS50" s="154">
        <v>122</v>
      </c>
      <c r="AT50" s="179">
        <v>92</v>
      </c>
      <c r="AU50" s="115"/>
      <c r="AV50" s="115"/>
      <c r="AW50" s="115"/>
      <c r="AX50" s="115"/>
      <c r="AY50" s="115"/>
      <c r="AZ50" s="115"/>
      <c r="BA50" s="115"/>
      <c r="BB50" s="110"/>
      <c r="BC50" s="115"/>
      <c r="BD50" s="115"/>
      <c r="BE50" s="115"/>
    </row>
    <row r="51" spans="2:57" ht="15">
      <c r="B51" s="208">
        <v>43412</v>
      </c>
      <c r="C51" s="142"/>
      <c r="D51" s="155">
        <v>90</v>
      </c>
      <c r="E51" s="187">
        <v>112</v>
      </c>
      <c r="F51" s="154">
        <v>101</v>
      </c>
      <c r="G51" s="159">
        <v>105</v>
      </c>
      <c r="H51" s="187">
        <v>117</v>
      </c>
      <c r="I51" s="207">
        <v>114</v>
      </c>
      <c r="J51" s="207">
        <v>100</v>
      </c>
      <c r="K51" s="109"/>
      <c r="L51" s="187">
        <v>108</v>
      </c>
      <c r="M51" s="159">
        <v>102</v>
      </c>
      <c r="N51" s="109"/>
      <c r="O51" s="109"/>
      <c r="P51" s="155">
        <v>97</v>
      </c>
      <c r="Q51" s="154">
        <v>112</v>
      </c>
      <c r="R51" s="207">
        <v>102</v>
      </c>
      <c r="S51" s="159">
        <v>111</v>
      </c>
      <c r="T51" s="109"/>
      <c r="U51" s="109"/>
      <c r="V51" s="109"/>
      <c r="W51" s="155">
        <v>106</v>
      </c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54">
        <v>98</v>
      </c>
      <c r="AL51" s="109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5"/>
      <c r="BA51" s="115"/>
      <c r="BB51" s="115"/>
      <c r="BC51" s="115"/>
      <c r="BD51" s="115"/>
      <c r="BE51" s="115"/>
    </row>
    <row r="52" spans="2:57" s="2" customFormat="1" ht="15">
      <c r="B52" s="208">
        <v>43419</v>
      </c>
      <c r="C52" s="182">
        <v>108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79">
        <v>109</v>
      </c>
      <c r="T52" s="109"/>
      <c r="U52" s="179">
        <v>116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 t="s">
        <v>1</v>
      </c>
      <c r="AL52" s="109"/>
      <c r="AM52" s="110"/>
      <c r="AN52" s="110"/>
      <c r="AO52" s="110"/>
      <c r="AP52" s="159">
        <v>111</v>
      </c>
      <c r="AQ52" s="109"/>
      <c r="AR52" s="109"/>
      <c r="AS52" s="109"/>
      <c r="AT52" s="109"/>
      <c r="AU52" s="159">
        <v>113</v>
      </c>
      <c r="AV52" s="159">
        <v>116</v>
      </c>
      <c r="AW52" s="110"/>
      <c r="AX52" s="110"/>
      <c r="AY52" s="110"/>
      <c r="AZ52" s="110"/>
      <c r="BA52" s="110"/>
      <c r="BB52" s="110"/>
      <c r="BC52" s="110"/>
      <c r="BD52" s="110"/>
      <c r="BE52" s="110"/>
    </row>
    <row r="53" spans="2:57" ht="15">
      <c r="B53" s="208">
        <v>43426</v>
      </c>
      <c r="C53" s="153">
        <v>109</v>
      </c>
      <c r="D53" s="195">
        <v>99</v>
      </c>
      <c r="E53" s="187">
        <v>106</v>
      </c>
      <c r="F53" s="109"/>
      <c r="G53" s="187">
        <v>103</v>
      </c>
      <c r="H53" s="109"/>
      <c r="I53" s="109"/>
      <c r="J53" s="159">
        <v>107</v>
      </c>
      <c r="K53" s="109"/>
      <c r="L53" s="109"/>
      <c r="M53" s="179">
        <v>101</v>
      </c>
      <c r="N53" s="187">
        <v>109</v>
      </c>
      <c r="O53" s="109"/>
      <c r="P53" s="154">
        <v>99</v>
      </c>
      <c r="Q53" s="195">
        <v>108</v>
      </c>
      <c r="R53" s="159">
        <v>87</v>
      </c>
      <c r="S53" s="109"/>
      <c r="T53" s="109"/>
      <c r="U53" s="187">
        <v>111</v>
      </c>
      <c r="V53" s="109"/>
      <c r="W53" s="159">
        <v>102</v>
      </c>
      <c r="X53" s="179">
        <v>114</v>
      </c>
      <c r="Y53" s="109"/>
      <c r="Z53" s="109"/>
      <c r="AA53" s="109"/>
      <c r="AB53" s="109"/>
      <c r="AC53" s="109"/>
      <c r="AD53" s="109"/>
      <c r="AE53" s="179">
        <v>118</v>
      </c>
      <c r="AF53" s="154">
        <v>107</v>
      </c>
      <c r="AG53" s="109"/>
      <c r="AH53" s="109"/>
      <c r="AI53" s="109"/>
      <c r="AJ53" s="109"/>
      <c r="AK53" s="109"/>
      <c r="AL53" s="109"/>
      <c r="AM53" s="109"/>
      <c r="AN53" s="109"/>
      <c r="AO53" s="195">
        <v>111</v>
      </c>
      <c r="AP53" s="109"/>
      <c r="AQ53" s="109"/>
      <c r="AR53" s="109"/>
      <c r="AS53" s="109"/>
      <c r="AT53" s="109"/>
      <c r="AU53" s="195">
        <v>108</v>
      </c>
      <c r="AV53" s="109"/>
      <c r="AW53" s="115"/>
      <c r="AX53" s="115"/>
      <c r="AY53" s="115"/>
      <c r="AZ53" s="115"/>
      <c r="BA53" s="115"/>
      <c r="BB53" s="115"/>
      <c r="BC53" s="115"/>
      <c r="BD53" s="115"/>
      <c r="BE53" s="115"/>
    </row>
    <row r="54" spans="2:57" ht="15">
      <c r="B54" s="208">
        <v>43433</v>
      </c>
      <c r="C54" s="178">
        <v>105</v>
      </c>
      <c r="D54" s="159">
        <v>106</v>
      </c>
      <c r="E54" s="154">
        <v>110</v>
      </c>
      <c r="F54" s="109"/>
      <c r="G54" s="225">
        <v>109</v>
      </c>
      <c r="H54" s="159">
        <v>97</v>
      </c>
      <c r="I54" s="109"/>
      <c r="J54" s="225">
        <v>104</v>
      </c>
      <c r="K54" s="109"/>
      <c r="L54" s="154">
        <v>102</v>
      </c>
      <c r="M54" s="179">
        <v>106</v>
      </c>
      <c r="N54" s="195">
        <v>112</v>
      </c>
      <c r="O54" s="109"/>
      <c r="P54" s="109"/>
      <c r="Q54" s="195">
        <v>114</v>
      </c>
      <c r="R54" s="225">
        <v>91</v>
      </c>
      <c r="S54" s="109"/>
      <c r="T54" s="109"/>
      <c r="U54" s="225">
        <v>110</v>
      </c>
      <c r="V54" s="109"/>
      <c r="W54" s="109"/>
      <c r="X54" s="154">
        <v>127</v>
      </c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95">
        <v>94</v>
      </c>
      <c r="AL54" s="109"/>
      <c r="AM54" s="109"/>
      <c r="AN54" s="109"/>
      <c r="AO54" s="109"/>
      <c r="AP54" s="179">
        <v>111</v>
      </c>
      <c r="AQ54" s="109"/>
      <c r="AR54" s="109"/>
      <c r="AS54" s="109"/>
      <c r="AT54" s="109"/>
      <c r="AU54" s="179">
        <v>111</v>
      </c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</row>
    <row r="55" spans="2:57" ht="15">
      <c r="B55" s="208">
        <v>43440</v>
      </c>
      <c r="C55" s="227">
        <v>113</v>
      </c>
      <c r="D55" s="186">
        <v>98</v>
      </c>
      <c r="E55" s="154">
        <v>110</v>
      </c>
      <c r="F55" s="109"/>
      <c r="G55" s="177" t="s">
        <v>110</v>
      </c>
      <c r="H55" s="187">
        <v>117</v>
      </c>
      <c r="I55" s="109"/>
      <c r="J55" s="186">
        <v>104</v>
      </c>
      <c r="K55" s="109"/>
      <c r="L55" s="187">
        <v>110</v>
      </c>
      <c r="M55" s="187">
        <v>109</v>
      </c>
      <c r="N55" s="186">
        <v>115</v>
      </c>
      <c r="O55" s="109"/>
      <c r="P55" s="109"/>
      <c r="Q55" s="177" t="s">
        <v>110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</row>
    <row r="56" spans="2:57" ht="15">
      <c r="B56" s="208" t="s">
        <v>158</v>
      </c>
      <c r="C56" s="130"/>
      <c r="D56" s="109" t="s">
        <v>147</v>
      </c>
      <c r="E56" s="109" t="s">
        <v>148</v>
      </c>
      <c r="F56" s="109" t="s">
        <v>149</v>
      </c>
      <c r="G56" s="109" t="s">
        <v>149</v>
      </c>
      <c r="H56" s="109" t="s">
        <v>150</v>
      </c>
      <c r="I56" s="109" t="s">
        <v>151</v>
      </c>
      <c r="J56" s="109" t="s">
        <v>152</v>
      </c>
      <c r="K56" s="109"/>
      <c r="L56" s="109" t="s">
        <v>153</v>
      </c>
      <c r="M56" s="109" t="s">
        <v>148</v>
      </c>
      <c r="N56" s="109" t="s">
        <v>154</v>
      </c>
      <c r="O56" s="109"/>
      <c r="P56" s="109" t="s">
        <v>153</v>
      </c>
      <c r="Q56" s="109" t="s">
        <v>149</v>
      </c>
      <c r="R56" s="109" t="s">
        <v>150</v>
      </c>
      <c r="S56" s="109" t="s">
        <v>147</v>
      </c>
      <c r="T56" s="109" t="s">
        <v>151</v>
      </c>
      <c r="U56" s="109" t="s">
        <v>156</v>
      </c>
      <c r="V56" s="109" t="s">
        <v>150</v>
      </c>
      <c r="W56" s="109" t="s">
        <v>155</v>
      </c>
      <c r="X56" s="109" t="s">
        <v>157</v>
      </c>
      <c r="Y56" s="109" t="s">
        <v>148</v>
      </c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5"/>
      <c r="BB56" s="115"/>
      <c r="BC56" s="115"/>
      <c r="BD56" s="115"/>
      <c r="BE56" s="115"/>
    </row>
    <row r="57" spans="2:57" s="2" customFormat="1" ht="15">
      <c r="B57" s="208" t="s">
        <v>159</v>
      </c>
      <c r="C57" s="142"/>
      <c r="D57" s="187">
        <v>91</v>
      </c>
      <c r="E57" s="187">
        <v>101</v>
      </c>
      <c r="F57" s="109"/>
      <c r="G57" s="109"/>
      <c r="H57" s="109"/>
      <c r="I57" s="109"/>
      <c r="J57" s="187">
        <v>95</v>
      </c>
      <c r="K57" s="109"/>
      <c r="L57" s="109" t="s">
        <v>160</v>
      </c>
      <c r="M57" s="109" t="s">
        <v>161</v>
      </c>
      <c r="N57" s="109" t="s">
        <v>162</v>
      </c>
      <c r="O57" s="109" t="s">
        <v>153</v>
      </c>
      <c r="P57" s="109" t="s">
        <v>150</v>
      </c>
      <c r="Q57" s="109" t="s">
        <v>149</v>
      </c>
      <c r="R57" s="109" t="s">
        <v>147</v>
      </c>
      <c r="S57" s="109" t="s">
        <v>163</v>
      </c>
      <c r="T57" s="109" t="s">
        <v>1</v>
      </c>
      <c r="U57" s="109" t="s">
        <v>150</v>
      </c>
      <c r="V57" s="109" t="s">
        <v>164</v>
      </c>
      <c r="W57" s="109" t="s">
        <v>150</v>
      </c>
      <c r="X57" s="109" t="s">
        <v>152</v>
      </c>
      <c r="Y57" s="109" t="s">
        <v>156</v>
      </c>
      <c r="Z57" s="109" t="s">
        <v>162</v>
      </c>
      <c r="AA57" s="109" t="s">
        <v>163</v>
      </c>
      <c r="AB57" s="109"/>
      <c r="AC57" s="109"/>
      <c r="AD57" s="109"/>
      <c r="AE57" s="109"/>
      <c r="AF57" s="109"/>
      <c r="AG57" s="109"/>
      <c r="AH57" s="109"/>
      <c r="AI57" s="109"/>
      <c r="AJ57" s="109"/>
      <c r="AK57" s="187">
        <v>82</v>
      </c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</row>
    <row r="58" spans="2:57" ht="15">
      <c r="B58" s="208" t="s">
        <v>167</v>
      </c>
      <c r="C58" s="227">
        <v>101</v>
      </c>
      <c r="D58" s="109"/>
      <c r="E58" s="187">
        <v>107</v>
      </c>
      <c r="F58" s="109"/>
      <c r="G58" s="154">
        <v>103</v>
      </c>
      <c r="H58" s="154">
        <v>102</v>
      </c>
      <c r="I58" s="109"/>
      <c r="J58" s="186">
        <v>97</v>
      </c>
      <c r="K58" s="109"/>
      <c r="L58" s="109"/>
      <c r="M58" s="154">
        <v>106</v>
      </c>
      <c r="N58" s="109"/>
      <c r="O58" s="109"/>
      <c r="P58" s="109"/>
      <c r="Q58" s="109"/>
      <c r="R58" s="186">
        <v>84</v>
      </c>
      <c r="S58" s="159">
        <v>93</v>
      </c>
      <c r="T58" s="177" t="s">
        <v>110</v>
      </c>
      <c r="U58" s="109"/>
      <c r="V58" s="109"/>
      <c r="W58" s="109"/>
      <c r="X58" s="186">
        <v>117</v>
      </c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59">
        <v>85</v>
      </c>
      <c r="AK58" s="159">
        <v>87</v>
      </c>
      <c r="AL58" s="109"/>
      <c r="AM58" s="109"/>
      <c r="AN58" s="109"/>
      <c r="AO58" s="109"/>
      <c r="AP58" s="187">
        <v>111</v>
      </c>
      <c r="AQ58" s="109"/>
      <c r="AR58" s="187">
        <v>121</v>
      </c>
      <c r="AS58" s="109"/>
      <c r="AT58" s="109"/>
      <c r="AU58" s="187">
        <v>94</v>
      </c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</row>
    <row r="59" spans="2:57" ht="15">
      <c r="B59" s="141"/>
      <c r="C59" s="13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</row>
    <row r="60" spans="2:57" ht="15">
      <c r="B60" s="100"/>
      <c r="C60" s="13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</row>
    <row r="61" spans="2:57" ht="15">
      <c r="B61" s="100"/>
      <c r="C61" s="13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5"/>
      <c r="AT61" s="115"/>
      <c r="AU61" s="115"/>
      <c r="AV61" s="115"/>
      <c r="AW61" s="115"/>
      <c r="AX61" s="115"/>
      <c r="AY61" s="115"/>
      <c r="AZ61" s="115"/>
      <c r="BA61" s="110"/>
      <c r="BB61" s="115"/>
      <c r="BC61" s="115"/>
      <c r="BD61" s="115"/>
      <c r="BE61" s="115"/>
    </row>
    <row r="62" spans="2:57" ht="15">
      <c r="B62" s="100"/>
      <c r="C62" s="13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="80" zoomScaleNormal="80"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76" sqref="S176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86</v>
      </c>
      <c r="M1" t="s">
        <v>5</v>
      </c>
      <c r="N1" s="26">
        <v>43461</v>
      </c>
    </row>
    <row r="2" ht="15">
      <c r="N2" s="114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3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34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6">SUM(O9:W9)</f>
        <v>12</v>
      </c>
      <c r="Y9" s="49">
        <f aca="true" t="shared" si="3" ref="Y9:Y14">M9+X9</f>
        <v>24</v>
      </c>
    </row>
    <row r="10" spans="1:27" ht="15.75">
      <c r="A10" t="s">
        <v>78</v>
      </c>
      <c r="B10" s="83" t="str">
        <f>VLOOKUP(A10,'[1]ref'!$B$3:$C$84,2,FALSE)</f>
        <v>ASer</v>
      </c>
      <c r="C10" s="25" t="s">
        <v>35</v>
      </c>
      <c r="D10" s="25">
        <v>8</v>
      </c>
      <c r="E10" s="25">
        <v>8</v>
      </c>
      <c r="F10" s="25">
        <v>6</v>
      </c>
      <c r="G10" s="25">
        <v>4</v>
      </c>
      <c r="H10" s="25">
        <v>4</v>
      </c>
      <c r="I10" s="25">
        <v>4</v>
      </c>
      <c r="J10" s="25">
        <v>7</v>
      </c>
      <c r="K10" s="25">
        <v>6</v>
      </c>
      <c r="L10" s="25">
        <v>6</v>
      </c>
      <c r="M10" s="20">
        <f t="shared" si="0"/>
        <v>53</v>
      </c>
      <c r="N10" s="20" t="str">
        <f t="shared" si="1"/>
        <v>Score </v>
      </c>
      <c r="O10" s="25">
        <v>9</v>
      </c>
      <c r="P10" s="25">
        <v>6</v>
      </c>
      <c r="Q10" s="228">
        <v>2</v>
      </c>
      <c r="R10" s="25">
        <v>7</v>
      </c>
      <c r="S10" s="25">
        <v>4</v>
      </c>
      <c r="T10" s="25">
        <v>6</v>
      </c>
      <c r="U10" s="137">
        <v>6</v>
      </c>
      <c r="V10" s="25">
        <v>5</v>
      </c>
      <c r="W10" s="20">
        <v>3</v>
      </c>
      <c r="X10" s="20">
        <f t="shared" si="2"/>
        <v>48</v>
      </c>
      <c r="Y10" s="50">
        <f t="shared" si="3"/>
        <v>101</v>
      </c>
      <c r="Z10">
        <f>Y10-$Y$7</f>
        <v>29</v>
      </c>
      <c r="AA10">
        <f>Y10-$Y$7</f>
        <v>29</v>
      </c>
    </row>
    <row r="11" spans="2:27" ht="16.5" thickBot="1">
      <c r="B11" s="55"/>
      <c r="C11" s="57" t="s">
        <v>36</v>
      </c>
      <c r="D11" s="52">
        <f>IF((D10-(D$7+D9))=-1,3,(IF((D10-(D$7+D9))=-2,4,(IF((D10-(D$7+D9))=-3,5,(IF((D10-(D$7+D9))=0,2,(IF((D10-(D$7+D9))=1,1,(IF((D10-(D$7+D9))=2,0,(IF((D10-(D$7+D9))=3," ","  ")))))))))))))</f>
        <v>0</v>
      </c>
      <c r="E11" s="52" t="str">
        <f aca="true" t="shared" si="4" ref="E11:L11">IF((E10-(E$7+E9))=-1,3,(IF((E10-(E$7+E9))=-2,4,(IF((E10-(E$7+E9))=-3,5,(IF((E10-(E$7+E9))=0,2,(IF((E10-(E$7+E9))=1,1,(IF((E10-(E$7+E9))=2,0,(IF((E10-(E$7+E9))=3," ","  ")))))))))))))</f>
        <v> </v>
      </c>
      <c r="F11" s="52">
        <f t="shared" si="4"/>
        <v>2</v>
      </c>
      <c r="G11" s="52">
        <f t="shared" si="4"/>
        <v>3</v>
      </c>
      <c r="H11" s="52">
        <f t="shared" si="4"/>
        <v>4</v>
      </c>
      <c r="I11" s="52">
        <f t="shared" si="4"/>
        <v>2</v>
      </c>
      <c r="J11" s="52">
        <f t="shared" si="4"/>
        <v>1</v>
      </c>
      <c r="K11" s="52">
        <f t="shared" si="4"/>
        <v>1</v>
      </c>
      <c r="L11" s="52">
        <f t="shared" si="4"/>
        <v>1</v>
      </c>
      <c r="M11" s="52">
        <f t="shared" si="0"/>
        <v>14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0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2">
        <f t="shared" si="5"/>
        <v>4</v>
      </c>
      <c r="R11" s="52">
        <f t="shared" si="5"/>
        <v>1</v>
      </c>
      <c r="S11" s="52">
        <f t="shared" si="5"/>
        <v>2</v>
      </c>
      <c r="T11" s="52">
        <f t="shared" si="5"/>
        <v>2</v>
      </c>
      <c r="U11" s="52">
        <f t="shared" si="5"/>
        <v>2</v>
      </c>
      <c r="V11" s="52">
        <f t="shared" si="5"/>
        <v>2</v>
      </c>
      <c r="W11" s="52">
        <f t="shared" si="5"/>
        <v>3</v>
      </c>
      <c r="X11" s="52">
        <f t="shared" si="2"/>
        <v>18</v>
      </c>
      <c r="Y11" s="53">
        <f>M11+X11</f>
        <v>32</v>
      </c>
      <c r="AA11" s="87"/>
    </row>
    <row r="12" spans="2:27" ht="15.75" hidden="1">
      <c r="B12" s="47"/>
      <c r="C12" s="64" t="s">
        <v>34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18</v>
      </c>
      <c r="AA12" s="87"/>
    </row>
    <row r="13" spans="1:27" ht="15.75" hidden="1">
      <c r="A13" t="s">
        <v>79</v>
      </c>
      <c r="B13" s="83" t="s">
        <v>30</v>
      </c>
      <c r="C13" s="25" t="s">
        <v>37</v>
      </c>
      <c r="D13" s="25"/>
      <c r="E13" s="25"/>
      <c r="F13" s="25"/>
      <c r="G13" s="25"/>
      <c r="H13" s="137"/>
      <c r="I13" s="137"/>
      <c r="J13" s="137"/>
      <c r="K13" s="25"/>
      <c r="L13" s="25"/>
      <c r="M13" s="20">
        <f t="shared" si="0"/>
        <v>0</v>
      </c>
      <c r="N13" s="20" t="str">
        <f t="shared" si="1"/>
        <v>Score</v>
      </c>
      <c r="O13" s="25"/>
      <c r="P13" s="25"/>
      <c r="Q13" s="25"/>
      <c r="R13" s="25"/>
      <c r="S13" s="137"/>
      <c r="T13" s="137"/>
      <c r="U13" s="137"/>
      <c r="V13" s="137"/>
      <c r="W13" s="25"/>
      <c r="X13" s="20">
        <f t="shared" si="2"/>
        <v>0</v>
      </c>
      <c r="Y13" s="50">
        <f t="shared" si="3"/>
        <v>0</v>
      </c>
      <c r="Z13">
        <f>Y13-$Y$7</f>
        <v>-72</v>
      </c>
      <c r="AA13">
        <f>Y13-$Y$7</f>
        <v>-72</v>
      </c>
    </row>
    <row r="14" spans="2:27" ht="16.5" hidden="1" thickBot="1">
      <c r="B14" s="51"/>
      <c r="C14" s="65" t="s">
        <v>36</v>
      </c>
      <c r="D14" s="60" t="str">
        <f>IF((D13-(D$7+D12))=-1,3,(IF((D13-(D$7+D12))=-2,4,(IF((D13-(D$7+D12))=-3,5,(IF((D13-(D$7+D12))=0,2,(IF((D13-(D$7+D12))=1,1,(IF((D13-(D$7+D12))=2,0,(IF((D13-(D$7+D12))=3," ","  ")))))))))))))</f>
        <v>  </v>
      </c>
      <c r="E14" s="60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60" t="str">
        <f t="shared" si="6"/>
        <v>  </v>
      </c>
      <c r="G14" s="60" t="str">
        <f t="shared" si="6"/>
        <v>  </v>
      </c>
      <c r="H14" s="60" t="str">
        <f t="shared" si="6"/>
        <v>  </v>
      </c>
      <c r="I14" s="60" t="str">
        <f t="shared" si="6"/>
        <v>  </v>
      </c>
      <c r="J14" s="60" t="str">
        <f t="shared" si="6"/>
        <v>  </v>
      </c>
      <c r="K14" s="60" t="str">
        <f t="shared" si="6"/>
        <v>  </v>
      </c>
      <c r="L14" s="60" t="str">
        <f t="shared" si="6"/>
        <v>  </v>
      </c>
      <c r="M14" s="60">
        <f t="shared" si="0"/>
        <v>0</v>
      </c>
      <c r="N14" s="65" t="str">
        <f t="shared" si="1"/>
        <v>Stableford </v>
      </c>
      <c r="O14" s="60" t="str">
        <f>IF((O13-(O$7+O12))=-1,3,(IF((O13-(O$7+O12))=-2,4,(IF((O13-(O$7+O12))=-3,5,(IF((O13-(O$7+O12))=0,2,(IF((O13-(O$7+O12))=1,1,(IF((O13-(O$7+O12))=2,0,(IF((O13-(O$7+O12))=3," ","  ")))))))))))))</f>
        <v>  </v>
      </c>
      <c r="P14" s="60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60" t="str">
        <f t="shared" si="7"/>
        <v>  </v>
      </c>
      <c r="R14" s="60" t="str">
        <f t="shared" si="7"/>
        <v>  </v>
      </c>
      <c r="S14" s="60" t="str">
        <f t="shared" si="7"/>
        <v>  </v>
      </c>
      <c r="T14" s="60" t="str">
        <f t="shared" si="7"/>
        <v>  </v>
      </c>
      <c r="U14" s="60" t="str">
        <f t="shared" si="7"/>
        <v>  </v>
      </c>
      <c r="V14" s="60" t="str">
        <f t="shared" si="7"/>
        <v>  </v>
      </c>
      <c r="W14" s="60" t="str">
        <f t="shared" si="7"/>
        <v>  </v>
      </c>
      <c r="X14" s="60">
        <f t="shared" si="2"/>
        <v>0</v>
      </c>
      <c r="Y14" s="61">
        <f t="shared" si="3"/>
        <v>0</v>
      </c>
      <c r="AA14" s="87"/>
    </row>
    <row r="15" spans="2:27" ht="15.75">
      <c r="B15" s="54"/>
      <c r="C15" s="56" t="s">
        <v>34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2</v>
      </c>
      <c r="J15" s="48">
        <v>1</v>
      </c>
      <c r="K15" s="48">
        <v>1</v>
      </c>
      <c r="L15" s="48">
        <v>2</v>
      </c>
      <c r="M15" s="48">
        <f aca="true" t="shared" si="8" ref="M15:M78">SUM(D15:L15)</f>
        <v>14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2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14</v>
      </c>
      <c r="Y15" s="49">
        <f aca="true" t="shared" si="11" ref="Y15:Y78">M15+X15</f>
        <v>28</v>
      </c>
      <c r="AA15" s="87"/>
    </row>
    <row r="16" spans="1:27" ht="15.75">
      <c r="A16" t="s">
        <v>82</v>
      </c>
      <c r="B16" s="83" t="str">
        <f>VLOOKUP(A16,'[1]ref'!$B$3:$C$94,2,FALSE)</f>
        <v>PThi</v>
      </c>
      <c r="C16" s="25" t="s">
        <v>35</v>
      </c>
      <c r="D16" s="25">
        <v>7</v>
      </c>
      <c r="E16" s="25">
        <v>6</v>
      </c>
      <c r="F16" s="25">
        <v>6</v>
      </c>
      <c r="G16" s="25">
        <v>5</v>
      </c>
      <c r="H16" s="25">
        <v>6</v>
      </c>
      <c r="I16" s="25">
        <v>4</v>
      </c>
      <c r="J16" s="25">
        <v>8</v>
      </c>
      <c r="K16" s="25">
        <v>5</v>
      </c>
      <c r="L16" s="25">
        <v>6</v>
      </c>
      <c r="M16" s="20">
        <f t="shared" si="8"/>
        <v>53</v>
      </c>
      <c r="N16" s="20" t="str">
        <f t="shared" si="9"/>
        <v>Score </v>
      </c>
      <c r="O16" s="25">
        <v>8</v>
      </c>
      <c r="P16" s="25">
        <v>5</v>
      </c>
      <c r="Q16" s="25">
        <v>6</v>
      </c>
      <c r="R16" s="25">
        <v>8</v>
      </c>
      <c r="S16" s="25">
        <v>5</v>
      </c>
      <c r="T16" s="25">
        <v>6</v>
      </c>
      <c r="U16" s="25">
        <v>7</v>
      </c>
      <c r="V16" s="25">
        <v>6</v>
      </c>
      <c r="W16" s="25">
        <v>3</v>
      </c>
      <c r="X16" s="20">
        <f t="shared" si="2"/>
        <v>54</v>
      </c>
      <c r="Y16" s="50">
        <f t="shared" si="11"/>
        <v>107</v>
      </c>
      <c r="Z16">
        <f>Y16-$Y$7</f>
        <v>35</v>
      </c>
      <c r="AA16">
        <f>Y16-$Y$7</f>
        <v>35</v>
      </c>
    </row>
    <row r="17" spans="2:27" ht="16.5" thickBot="1">
      <c r="B17" s="55"/>
      <c r="C17" s="57" t="s">
        <v>36</v>
      </c>
      <c r="D17" s="52">
        <f>IF((D16-(D$7+D15))=-1,3,(IF((D16-(D$7+D15))=-2,4,(IF((D16-(D$7+D15))=-3,5,(IF((D16-(D$7+D15))=0,2,(IF((D16-(D$7+D15))=1,1,(IF((D16-(D$7+D15))=2,0,(IF((D16-(D$7+D15))=3," ","  ")))))))))))))</f>
        <v>1</v>
      </c>
      <c r="E17" s="52">
        <f aca="true" t="shared" si="12" ref="E17:L17">IF((E16-(E$7+E15))=-1,3,(IF((E16-(E$7+E15))=-2,4,(IF((E16-(E$7+E15))=-3,5,(IF((E16-(E$7+E15))=0,2,(IF((E16-(E$7+E15))=1,1,(IF((E16-(E$7+E15))=2,0,(IF((E16-(E$7+E15))=3," ","  ")))))))))))))</f>
        <v>1</v>
      </c>
      <c r="F17" s="52">
        <f t="shared" si="12"/>
        <v>2</v>
      </c>
      <c r="G17" s="52">
        <f t="shared" si="12"/>
        <v>2</v>
      </c>
      <c r="H17" s="52">
        <f t="shared" si="12"/>
        <v>2</v>
      </c>
      <c r="I17" s="52">
        <f t="shared" si="12"/>
        <v>3</v>
      </c>
      <c r="J17" s="52">
        <f t="shared" si="12"/>
        <v>0</v>
      </c>
      <c r="K17" s="52">
        <f t="shared" si="12"/>
        <v>2</v>
      </c>
      <c r="L17" s="52">
        <f t="shared" si="12"/>
        <v>2</v>
      </c>
      <c r="M17" s="52">
        <f t="shared" si="8"/>
        <v>15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1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3</v>
      </c>
      <c r="Q17" s="52">
        <f t="shared" si="13"/>
        <v>0</v>
      </c>
      <c r="R17" s="52">
        <f t="shared" si="13"/>
        <v>0</v>
      </c>
      <c r="S17" s="52">
        <f t="shared" si="13"/>
        <v>2</v>
      </c>
      <c r="T17" s="52">
        <f t="shared" si="13"/>
        <v>2</v>
      </c>
      <c r="U17" s="52">
        <f t="shared" si="13"/>
        <v>1</v>
      </c>
      <c r="V17" s="52">
        <f t="shared" si="13"/>
        <v>1</v>
      </c>
      <c r="W17" s="52">
        <f t="shared" si="13"/>
        <v>4</v>
      </c>
      <c r="X17" s="52">
        <f t="shared" si="10"/>
        <v>14</v>
      </c>
      <c r="Y17" s="53">
        <f t="shared" si="11"/>
        <v>29</v>
      </c>
      <c r="AA17" s="87"/>
    </row>
    <row r="18" spans="2:27" ht="17.25" customHeight="1" hidden="1">
      <c r="B18" s="47"/>
      <c r="C18" s="64" t="s">
        <v>34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1</v>
      </c>
      <c r="X18" s="58">
        <f t="shared" si="10"/>
        <v>12</v>
      </c>
      <c r="Y18" s="59">
        <f t="shared" si="11"/>
        <v>24</v>
      </c>
      <c r="AA18" s="87"/>
    </row>
    <row r="19" spans="1:27" ht="15.75" hidden="1">
      <c r="A19" t="s">
        <v>80</v>
      </c>
      <c r="B19" s="83" t="str">
        <f>VLOOKUP(A19,'[1]ref'!$B$3:$C$84,2,FALSE)</f>
        <v>GDub</v>
      </c>
      <c r="C19" s="25" t="s">
        <v>37</v>
      </c>
      <c r="D19" s="137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36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>
      <c r="B21" s="54"/>
      <c r="C21" s="56" t="s">
        <v>34</v>
      </c>
      <c r="D21" s="48">
        <v>1</v>
      </c>
      <c r="E21" s="48">
        <v>1</v>
      </c>
      <c r="F21" s="48">
        <v>1</v>
      </c>
      <c r="G21" s="48">
        <v>1</v>
      </c>
      <c r="H21" s="48">
        <v>2</v>
      </c>
      <c r="I21" s="48">
        <v>1</v>
      </c>
      <c r="J21" s="48">
        <v>1</v>
      </c>
      <c r="K21" s="48">
        <v>1</v>
      </c>
      <c r="L21" s="48">
        <v>1</v>
      </c>
      <c r="M21" s="48">
        <f t="shared" si="8"/>
        <v>10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2</v>
      </c>
      <c r="U21" s="48">
        <v>1</v>
      </c>
      <c r="V21" s="48">
        <v>1</v>
      </c>
      <c r="W21" s="48">
        <v>1</v>
      </c>
      <c r="X21" s="48">
        <f t="shared" si="10"/>
        <v>10</v>
      </c>
      <c r="Y21" s="49">
        <f t="shared" si="11"/>
        <v>20</v>
      </c>
      <c r="AA21" s="87"/>
    </row>
    <row r="22" spans="1:27" ht="15.75">
      <c r="A22" t="s">
        <v>81</v>
      </c>
      <c r="B22" s="83" t="str">
        <f>VLOOKUP(A22,'[1]ref'!$B$3:$C$84,2,FALSE)</f>
        <v>ARaf</v>
      </c>
      <c r="C22" s="25" t="s">
        <v>35</v>
      </c>
      <c r="D22" s="25">
        <v>6</v>
      </c>
      <c r="E22" s="25">
        <v>6</v>
      </c>
      <c r="F22" s="25">
        <v>5</v>
      </c>
      <c r="G22" s="25">
        <v>3</v>
      </c>
      <c r="H22" s="25">
        <v>5</v>
      </c>
      <c r="I22" s="25">
        <v>4</v>
      </c>
      <c r="J22" s="25">
        <v>7</v>
      </c>
      <c r="K22" s="25">
        <v>7</v>
      </c>
      <c r="L22" s="25">
        <v>5</v>
      </c>
      <c r="M22" s="20">
        <f t="shared" si="8"/>
        <v>48</v>
      </c>
      <c r="N22" s="20" t="str">
        <f t="shared" si="9"/>
        <v>Score </v>
      </c>
      <c r="O22" s="25">
        <v>6</v>
      </c>
      <c r="P22" s="25">
        <v>5</v>
      </c>
      <c r="Q22" s="25">
        <v>6</v>
      </c>
      <c r="R22" s="25">
        <v>7</v>
      </c>
      <c r="S22" s="137">
        <v>5</v>
      </c>
      <c r="T22" s="25">
        <v>8</v>
      </c>
      <c r="U22" s="137">
        <v>6</v>
      </c>
      <c r="V22" s="25">
        <v>7</v>
      </c>
      <c r="W22" s="25">
        <v>5</v>
      </c>
      <c r="X22" s="20">
        <f>SUM(O22:W22)</f>
        <v>55</v>
      </c>
      <c r="Y22" s="50">
        <f t="shared" si="11"/>
        <v>103</v>
      </c>
      <c r="Z22">
        <f>Y22-$Y$7</f>
        <v>31</v>
      </c>
      <c r="AA22">
        <f>Y22-$Y$7</f>
        <v>31</v>
      </c>
    </row>
    <row r="23" spans="2:27" ht="20.25" customHeight="1" thickBot="1">
      <c r="B23" s="55"/>
      <c r="C23" s="57" t="s">
        <v>36</v>
      </c>
      <c r="D23" s="52">
        <f aca="true" t="shared" si="16" ref="D23:L23">IF((D22-(D$7+D21))=-1,3,(IF((D22-(D$7+D21))=-2,4,(IF((D22-(D$7+D21))=-3,5,(IF((D22-(D$7+D21))=0,2,(IF((D22-(D$7+D21))=1,1,(IF((D22-(D$7+D21))=2,0,(IF((D22-(D$7+D21))=3," ","  ")))))))))))))</f>
        <v>2</v>
      </c>
      <c r="E23" s="52">
        <f t="shared" si="16"/>
        <v>1</v>
      </c>
      <c r="F23" s="52">
        <f t="shared" si="16"/>
        <v>2</v>
      </c>
      <c r="G23" s="52">
        <f t="shared" si="16"/>
        <v>3</v>
      </c>
      <c r="H23" s="52">
        <f t="shared" si="16"/>
        <v>3</v>
      </c>
      <c r="I23" s="52">
        <f t="shared" si="16"/>
        <v>2</v>
      </c>
      <c r="J23" s="52">
        <f t="shared" si="16"/>
        <v>1</v>
      </c>
      <c r="K23" s="52">
        <f t="shared" si="16"/>
        <v>0</v>
      </c>
      <c r="L23" s="52">
        <f t="shared" si="16"/>
        <v>2</v>
      </c>
      <c r="M23" s="52">
        <f t="shared" si="8"/>
        <v>16</v>
      </c>
      <c r="N23" s="57" t="str">
        <f t="shared" si="9"/>
        <v>Stableford </v>
      </c>
      <c r="O23" s="52">
        <f>IF((O22-(O$7+O21))=-1,3,(IF((O22-(O$7+O21))=-2,4,(IF((O22-(O$7+O21))=-3,5,(IF((O22-(O$7+O21))=0,2,(IF((O22-(O$7+O21))=1,1,(IF((O22-(O$7+O21))=2,0,(IF((O22-(O$7+O21))=3," ","  ")))))))))))))</f>
        <v>2</v>
      </c>
      <c r="P23" s="52">
        <f aca="true" t="shared" si="17" ref="P23:W23">IF((P22-(P$7+P21))=-1,3,(IF((P22-(P$7+P21))=-2,4,(IF((P22-(P$7+P21))=-3,5,(IF((P22-(P$7+P21))=0,2,(IF((P22-(P$7+P21))=1,1,(IF((P22-(P$7+P21))=2,0,(IF((P22-(P$7+P21))=3," ","  ")))))))))))))</f>
        <v>2</v>
      </c>
      <c r="Q23" s="52">
        <f t="shared" si="17"/>
        <v>0</v>
      </c>
      <c r="R23" s="52">
        <f t="shared" si="17"/>
        <v>1</v>
      </c>
      <c r="S23" s="52">
        <f t="shared" si="17"/>
        <v>1</v>
      </c>
      <c r="T23" s="52">
        <f t="shared" si="17"/>
        <v>0</v>
      </c>
      <c r="U23" s="52">
        <f t="shared" si="17"/>
        <v>2</v>
      </c>
      <c r="V23" s="52">
        <f t="shared" si="17"/>
        <v>0</v>
      </c>
      <c r="W23" s="52">
        <f t="shared" si="17"/>
        <v>1</v>
      </c>
      <c r="X23" s="52">
        <f t="shared" si="10"/>
        <v>9</v>
      </c>
      <c r="Y23" s="53">
        <f t="shared" si="11"/>
        <v>25</v>
      </c>
      <c r="AA23" s="87"/>
    </row>
    <row r="24" spans="2:27" ht="15.75">
      <c r="B24" s="47"/>
      <c r="C24" s="64" t="s">
        <v>34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1</v>
      </c>
      <c r="J24" s="58">
        <v>1</v>
      </c>
      <c r="K24" s="58">
        <v>1</v>
      </c>
      <c r="L24" s="58">
        <v>1</v>
      </c>
      <c r="M24" s="58">
        <f t="shared" si="8"/>
        <v>12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25</v>
      </c>
      <c r="AA24" s="87"/>
    </row>
    <row r="25" spans="2:27" ht="15.75">
      <c r="B25" s="83" t="s">
        <v>88</v>
      </c>
      <c r="C25" s="25" t="s">
        <v>37</v>
      </c>
      <c r="D25" s="25">
        <v>6</v>
      </c>
      <c r="E25" s="25">
        <v>5</v>
      </c>
      <c r="F25" s="25">
        <v>6</v>
      </c>
      <c r="G25" s="25">
        <v>5</v>
      </c>
      <c r="H25" s="137">
        <v>5</v>
      </c>
      <c r="I25" s="25">
        <v>3</v>
      </c>
      <c r="J25" s="25">
        <v>7</v>
      </c>
      <c r="K25" s="25">
        <v>7</v>
      </c>
      <c r="L25" s="25">
        <v>5</v>
      </c>
      <c r="M25" s="110">
        <f t="shared" si="8"/>
        <v>49</v>
      </c>
      <c r="N25" s="20" t="str">
        <f t="shared" si="9"/>
        <v>Score</v>
      </c>
      <c r="O25" s="25">
        <v>8</v>
      </c>
      <c r="P25" s="25">
        <v>6</v>
      </c>
      <c r="Q25" s="25">
        <v>4</v>
      </c>
      <c r="R25" s="25">
        <v>7</v>
      </c>
      <c r="S25" s="137">
        <v>5</v>
      </c>
      <c r="T25" s="25">
        <v>5</v>
      </c>
      <c r="U25" s="25">
        <v>7</v>
      </c>
      <c r="V25" s="25">
        <v>7</v>
      </c>
      <c r="W25" s="25">
        <v>4</v>
      </c>
      <c r="X25" s="20">
        <f t="shared" si="10"/>
        <v>53</v>
      </c>
      <c r="Y25" s="50">
        <f t="shared" si="11"/>
        <v>102</v>
      </c>
      <c r="Z25">
        <f>Y25-$Y$7</f>
        <v>30</v>
      </c>
      <c r="AA25">
        <f>Y25-$Y$7</f>
        <v>30</v>
      </c>
    </row>
    <row r="26" spans="2:27" ht="16.5" thickBot="1">
      <c r="B26" s="51"/>
      <c r="C26" s="65" t="s">
        <v>36</v>
      </c>
      <c r="D26" s="60">
        <f>IF((D25-(D$7+D24))=-1,3,(IF((D25-(D$7+D24))=-2,4,(IF((D25-(D$7+D24))=-3,5,(IF((D25-(D$7+D24))=0,2,(IF((D25-(D$7+D24))=1,1,(IF((D25-(D$7+D24))=2,0,(IF((D25-(D$7+D24))=3," ","  ")))))))))))))</f>
        <v>2</v>
      </c>
      <c r="E26" s="60">
        <f aca="true" t="shared" si="18" ref="E26:L26">IF((E25-(E$7+E24))=-1,3,(IF((E25-(E$7+E24))=-2,4,(IF((E25-(E$7+E24))=-3,5,(IF((E25-(E$7+E24))=0,2,(IF((E25-(E$7+E24))=1,1,(IF((E25-(E$7+E24))=2,0,(IF((E25-(E$7+E24))=3," ","  ")))))))))))))</f>
        <v>2</v>
      </c>
      <c r="F26" s="60">
        <f t="shared" si="18"/>
        <v>2</v>
      </c>
      <c r="G26" s="60">
        <f t="shared" si="18"/>
        <v>2</v>
      </c>
      <c r="H26" s="60">
        <f t="shared" si="18"/>
        <v>3</v>
      </c>
      <c r="I26" s="60">
        <f t="shared" si="18"/>
        <v>3</v>
      </c>
      <c r="J26" s="60">
        <f t="shared" si="18"/>
        <v>1</v>
      </c>
      <c r="K26" s="60">
        <f t="shared" si="18"/>
        <v>0</v>
      </c>
      <c r="L26" s="60">
        <f t="shared" si="18"/>
        <v>2</v>
      </c>
      <c r="M26" s="60">
        <f t="shared" si="8"/>
        <v>17</v>
      </c>
      <c r="N26" s="65" t="str">
        <f t="shared" si="9"/>
        <v>Stableford </v>
      </c>
      <c r="O26" s="60">
        <f>IF((O25-(O$7+O24))=-1,3,(IF((O25-(O$7+O24))=-2,4,(IF((O25-(O$7+O24))=-3,5,(IF((O25-(O$7+O24))=0,2,(IF((O25-(O$7+O24))=1,1,(IF((O25-(O$7+O24))=2,0,(IF((O25-(O$7+O24))=3," ","  ")))))))))))))</f>
        <v>1</v>
      </c>
      <c r="P26" s="60">
        <f aca="true" t="shared" si="19" ref="P26:W26">IF((P25-(P$7+P24))=-1,3,(IF((P25-(P$7+P24))=-2,4,(IF((P25-(P$7+P24))=-3,5,(IF((P25-(P$7+P24))=0,2,(IF((P25-(P$7+P24))=1,1,(IF((P25-(P$7+P24))=2,0,(IF((P25-(P$7+P24))=3," ","  ")))))))))))))</f>
        <v>2</v>
      </c>
      <c r="Q26" s="60">
        <f t="shared" si="19"/>
        <v>2</v>
      </c>
      <c r="R26" s="60">
        <f t="shared" si="19"/>
        <v>1</v>
      </c>
      <c r="S26" s="60">
        <f t="shared" si="19"/>
        <v>1</v>
      </c>
      <c r="T26" s="60">
        <f t="shared" si="19"/>
        <v>3</v>
      </c>
      <c r="U26" s="60">
        <f t="shared" si="19"/>
        <v>1</v>
      </c>
      <c r="V26" s="60">
        <f t="shared" si="19"/>
        <v>0</v>
      </c>
      <c r="W26" s="60">
        <f t="shared" si="19"/>
        <v>3</v>
      </c>
      <c r="X26" s="60">
        <f t="shared" si="10"/>
        <v>14</v>
      </c>
      <c r="Y26" s="61">
        <f t="shared" si="11"/>
        <v>31</v>
      </c>
      <c r="AA26" s="87"/>
    </row>
    <row r="27" spans="2:27" ht="14.25" customHeight="1" hidden="1">
      <c r="B27" s="54"/>
      <c r="C27" s="56" t="s">
        <v>34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2</v>
      </c>
      <c r="J27" s="48">
        <v>1</v>
      </c>
      <c r="K27" s="48">
        <v>1</v>
      </c>
      <c r="L27" s="48">
        <v>2</v>
      </c>
      <c r="M27" s="48">
        <f t="shared" si="8"/>
        <v>14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2</v>
      </c>
      <c r="W27" s="48">
        <v>2</v>
      </c>
      <c r="X27" s="48">
        <f t="shared" si="10"/>
        <v>14</v>
      </c>
      <c r="Y27" s="49">
        <f t="shared" si="11"/>
        <v>28</v>
      </c>
      <c r="AA27" s="87"/>
    </row>
    <row r="28" spans="2:27" ht="15.75" hidden="1">
      <c r="B28" s="83" t="s">
        <v>95</v>
      </c>
      <c r="C28" s="25" t="s">
        <v>35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25"/>
      <c r="T28" s="25"/>
      <c r="U28" s="137"/>
      <c r="V28" s="25"/>
      <c r="W28" s="25"/>
      <c r="X28" s="20">
        <f>SUM(O28:W28)</f>
        <v>0</v>
      </c>
      <c r="Y28" s="50">
        <f t="shared" si="11"/>
        <v>0</v>
      </c>
      <c r="Z28">
        <f>Y28-$Y$7</f>
        <v>-72</v>
      </c>
      <c r="AA28">
        <f>Y28-$Y$7</f>
        <v>-72</v>
      </c>
    </row>
    <row r="29" spans="2:30" ht="16.5" customHeight="1" hidden="1" thickBot="1">
      <c r="B29" s="55"/>
      <c r="C29" s="57" t="s">
        <v>36</v>
      </c>
      <c r="D29" s="52" t="str">
        <f>IF((D28-(D$7+D27))=-1,3,(IF((D28-(D$7+D27))=-2,4,(IF((D28-(D$7+D27))=-3,5,(IF((D28-(D$7+D27))=0,2,(IF((D28-(D$7+D27))=1,1,(IF((D28-(D$7+D27))=2,0,(IF((D28-(D$7+D27))=3," ","  ")))))))))))))</f>
        <v>  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2" t="str">
        <f t="shared" si="20"/>
        <v>  </v>
      </c>
      <c r="G29" s="52" t="str">
        <f t="shared" si="20"/>
        <v>  </v>
      </c>
      <c r="H29" s="52" t="str">
        <f t="shared" si="20"/>
        <v>  </v>
      </c>
      <c r="I29" s="52" t="str">
        <f t="shared" si="20"/>
        <v>  </v>
      </c>
      <c r="J29" s="52" t="str">
        <f t="shared" si="20"/>
        <v>  </v>
      </c>
      <c r="K29" s="52" t="str">
        <f t="shared" si="20"/>
        <v>  </v>
      </c>
      <c r="L29" s="52" t="str">
        <f t="shared" si="20"/>
        <v>  </v>
      </c>
      <c r="M29" s="52">
        <f t="shared" si="8"/>
        <v>0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>
        <f t="shared" si="11"/>
        <v>0</v>
      </c>
      <c r="AA29" s="87"/>
      <c r="AD29" s="2">
        <v>6</v>
      </c>
    </row>
    <row r="30" spans="2:27" ht="15.75">
      <c r="B30" s="47"/>
      <c r="C30" s="64" t="s">
        <v>34</v>
      </c>
      <c r="D30" s="58">
        <v>1</v>
      </c>
      <c r="E30" s="58">
        <v>1</v>
      </c>
      <c r="F30" s="58">
        <v>2</v>
      </c>
      <c r="G30" s="58">
        <v>2</v>
      </c>
      <c r="H30" s="58">
        <v>2</v>
      </c>
      <c r="I30" s="58">
        <v>1</v>
      </c>
      <c r="J30" s="58">
        <v>1</v>
      </c>
      <c r="K30" s="58">
        <v>1</v>
      </c>
      <c r="L30" s="58">
        <v>1</v>
      </c>
      <c r="M30" s="58">
        <f t="shared" si="8"/>
        <v>12</v>
      </c>
      <c r="N30" s="64" t="str">
        <f t="shared" si="9"/>
        <v>Coups rendus </v>
      </c>
      <c r="O30" s="58">
        <v>2</v>
      </c>
      <c r="P30" s="58">
        <v>2</v>
      </c>
      <c r="Q30" s="58">
        <v>1</v>
      </c>
      <c r="R30" s="58">
        <v>1</v>
      </c>
      <c r="S30" s="58">
        <v>1</v>
      </c>
      <c r="T30" s="58">
        <v>2</v>
      </c>
      <c r="U30" s="58">
        <v>1</v>
      </c>
      <c r="V30" s="58">
        <v>1</v>
      </c>
      <c r="W30" s="58">
        <v>2</v>
      </c>
      <c r="X30" s="58">
        <f t="shared" si="10"/>
        <v>13</v>
      </c>
      <c r="Y30" s="59">
        <f t="shared" si="11"/>
        <v>25</v>
      </c>
      <c r="AA30" s="87"/>
    </row>
    <row r="31" spans="2:27" ht="15.75">
      <c r="B31" s="83" t="s">
        <v>85</v>
      </c>
      <c r="C31" s="25" t="s">
        <v>37</v>
      </c>
      <c r="D31" s="25">
        <v>6</v>
      </c>
      <c r="E31" s="25">
        <v>5</v>
      </c>
      <c r="F31" s="25">
        <v>5</v>
      </c>
      <c r="G31" s="25">
        <v>5</v>
      </c>
      <c r="H31" s="25">
        <v>5</v>
      </c>
      <c r="I31" s="25">
        <v>3</v>
      </c>
      <c r="J31" s="25">
        <v>6</v>
      </c>
      <c r="K31" s="25">
        <v>7</v>
      </c>
      <c r="L31" s="25">
        <v>6</v>
      </c>
      <c r="M31" s="20">
        <f>SUM(D31:L31)</f>
        <v>48</v>
      </c>
      <c r="N31" s="20" t="str">
        <f>C31</f>
        <v>Score</v>
      </c>
      <c r="O31" s="25">
        <v>7</v>
      </c>
      <c r="P31" s="25">
        <v>5</v>
      </c>
      <c r="Q31" s="25">
        <v>3</v>
      </c>
      <c r="R31" s="25">
        <v>6</v>
      </c>
      <c r="S31" s="25">
        <v>6</v>
      </c>
      <c r="T31" s="25">
        <v>6</v>
      </c>
      <c r="U31" s="137">
        <v>8</v>
      </c>
      <c r="V31" s="25">
        <v>5</v>
      </c>
      <c r="W31" s="25">
        <v>3</v>
      </c>
      <c r="X31" s="20">
        <f>SUM(O31:W31)</f>
        <v>49</v>
      </c>
      <c r="Y31" s="50">
        <f t="shared" si="11"/>
        <v>97</v>
      </c>
      <c r="Z31">
        <f>Y31-$Y$7</f>
        <v>25</v>
      </c>
      <c r="AA31">
        <f>Y31-$Y$7</f>
        <v>25</v>
      </c>
    </row>
    <row r="32" spans="2:27" ht="14.25" customHeight="1" thickBot="1">
      <c r="B32" s="51"/>
      <c r="C32" s="65" t="s">
        <v>36</v>
      </c>
      <c r="D32" s="60">
        <f>IF((D31-(D$7+D30))=-1,3,(IF((D31-(D$7+D30))=-2,4,(IF((D31-(D$7+D30))=-3,5,(IF((D31-(D$7+D30))=0,2,(IF((D31-(D$7+D30))=1,1,(IF((D31-(D$7+D30))=2,0,(IF((D31-(D$7+D30))=3," ","  ")))))))))))))</f>
        <v>2</v>
      </c>
      <c r="E32" s="60">
        <f aca="true" t="shared" si="22" ref="E32:L32">IF((E31-(E$7+E30))=-1,3,(IF((E31-(E$7+E30))=-2,4,(IF((E31-(E$7+E30))=-3,5,(IF((E31-(E$7+E30))=0,2,(IF((E31-(E$7+E30))=1,1,(IF((E31-(E$7+E30))=2,0,(IF((E31-(E$7+E30))=3," ","  ")))))))))))))</f>
        <v>2</v>
      </c>
      <c r="F32" s="60">
        <f t="shared" si="22"/>
        <v>3</v>
      </c>
      <c r="G32" s="60">
        <f t="shared" si="22"/>
        <v>2</v>
      </c>
      <c r="H32" s="60">
        <f t="shared" si="22"/>
        <v>3</v>
      </c>
      <c r="I32" s="60">
        <f t="shared" si="22"/>
        <v>3</v>
      </c>
      <c r="J32" s="60">
        <f t="shared" si="22"/>
        <v>2</v>
      </c>
      <c r="K32" s="60">
        <f t="shared" si="22"/>
        <v>0</v>
      </c>
      <c r="L32" s="60">
        <f t="shared" si="22"/>
        <v>1</v>
      </c>
      <c r="M32" s="60">
        <f t="shared" si="8"/>
        <v>18</v>
      </c>
      <c r="N32" s="65" t="str">
        <f t="shared" si="9"/>
        <v>Stableford </v>
      </c>
      <c r="O32" s="60">
        <f>IF((O31-(O$7+O30))=-1,3,(IF((O31-(O$7+O30))=-2,4,(IF((O31-(O$7+O30))=-3,5,(IF((O31-(O$7+O30))=0,2,(IF((O31-(O$7+O30))=1,1,(IF((O31-(O$7+O30))=2,0,(IF((O31-(O$7+O30))=3," ","  ")))))))))))))</f>
        <v>2</v>
      </c>
      <c r="P32" s="60">
        <f aca="true" t="shared" si="23" ref="P32:W32">IF((P31-(P$7+P30))=-1,3,(IF((P31-(P$7+P30))=-2,4,(IF((P31-(P$7+P30))=-3,5,(IF((P31-(P$7+P30))=0,2,(IF((P31-(P$7+P30))=1,1,(IF((P31-(P$7+P30))=2,0,(IF((P31-(P$7+P30))=3," ","  ")))))))))))))</f>
        <v>3</v>
      </c>
      <c r="Q32" s="60">
        <f t="shared" si="23"/>
        <v>3</v>
      </c>
      <c r="R32" s="60">
        <f t="shared" si="23"/>
        <v>2</v>
      </c>
      <c r="S32" s="60">
        <f t="shared" si="23"/>
        <v>0</v>
      </c>
      <c r="T32" s="60">
        <f t="shared" si="23"/>
        <v>2</v>
      </c>
      <c r="U32" s="60">
        <f t="shared" si="23"/>
        <v>0</v>
      </c>
      <c r="V32" s="60">
        <f t="shared" si="23"/>
        <v>2</v>
      </c>
      <c r="W32" s="60">
        <f t="shared" si="23"/>
        <v>4</v>
      </c>
      <c r="X32" s="60">
        <f t="shared" si="10"/>
        <v>18</v>
      </c>
      <c r="Y32" s="61">
        <f t="shared" si="11"/>
        <v>36</v>
      </c>
      <c r="AA32" s="87"/>
    </row>
    <row r="33" spans="2:27" ht="14.25" customHeight="1" hidden="1">
      <c r="B33" s="54"/>
      <c r="C33" s="56" t="s">
        <v>34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99</v>
      </c>
      <c r="C34" s="25" t="s">
        <v>35</v>
      </c>
      <c r="D34" s="25"/>
      <c r="E34" s="25"/>
      <c r="F34" s="25"/>
      <c r="G34" s="25"/>
      <c r="H34" s="25"/>
      <c r="I34" s="25"/>
      <c r="J34" s="25"/>
      <c r="K34" s="25"/>
      <c r="L34" s="2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36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 hidden="1">
      <c r="B36" s="47"/>
      <c r="C36" s="64" t="s">
        <v>34</v>
      </c>
      <c r="D36" s="58">
        <v>1</v>
      </c>
      <c r="E36" s="58">
        <v>1</v>
      </c>
      <c r="F36" s="58">
        <v>2</v>
      </c>
      <c r="G36" s="58">
        <v>2</v>
      </c>
      <c r="H36" s="58">
        <v>2</v>
      </c>
      <c r="I36" s="58">
        <v>2</v>
      </c>
      <c r="J36" s="58">
        <v>1</v>
      </c>
      <c r="K36" s="58">
        <v>1</v>
      </c>
      <c r="L36" s="58">
        <v>2</v>
      </c>
      <c r="M36" s="58">
        <f t="shared" si="8"/>
        <v>14</v>
      </c>
      <c r="N36" s="64" t="str">
        <f t="shared" si="9"/>
        <v>Coups rendus </v>
      </c>
      <c r="O36" s="58">
        <v>2</v>
      </c>
      <c r="P36" s="58">
        <v>2</v>
      </c>
      <c r="Q36" s="58">
        <v>1</v>
      </c>
      <c r="R36" s="58">
        <v>1</v>
      </c>
      <c r="S36" s="58">
        <v>1</v>
      </c>
      <c r="T36" s="58">
        <v>2</v>
      </c>
      <c r="U36" s="58">
        <v>1</v>
      </c>
      <c r="V36" s="58">
        <v>2</v>
      </c>
      <c r="W36" s="58">
        <v>2</v>
      </c>
      <c r="X36" s="58">
        <f t="shared" si="10"/>
        <v>14</v>
      </c>
      <c r="Y36" s="59">
        <f t="shared" si="11"/>
        <v>28</v>
      </c>
      <c r="AA36" s="87"/>
    </row>
    <row r="37" spans="2:27" ht="15.75" hidden="1">
      <c r="B37" s="83" t="s">
        <v>102</v>
      </c>
      <c r="C37" s="25" t="s">
        <v>37</v>
      </c>
      <c r="D37" s="25"/>
      <c r="E37" s="25"/>
      <c r="F37" s="25"/>
      <c r="G37" s="25"/>
      <c r="H37" s="25"/>
      <c r="I37" s="137"/>
      <c r="J37" s="25"/>
      <c r="K37" s="25"/>
      <c r="L37" s="25"/>
      <c r="M37" s="20">
        <f>SUM(D37:L37)</f>
        <v>0</v>
      </c>
      <c r="N37" s="20" t="str">
        <f>C37</f>
        <v>Score</v>
      </c>
      <c r="O37" s="25"/>
      <c r="P37" s="25"/>
      <c r="Q37" s="25"/>
      <c r="R37" s="25"/>
      <c r="S37" s="25"/>
      <c r="T37" s="25"/>
      <c r="U37" s="137"/>
      <c r="V37" s="25"/>
      <c r="W37" s="25"/>
      <c r="X37" s="20">
        <f>SUM(O37:W37)</f>
        <v>0</v>
      </c>
      <c r="Y37" s="50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51"/>
      <c r="C38" s="65" t="s">
        <v>36</v>
      </c>
      <c r="D38" s="60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60" t="str">
        <f t="shared" si="26"/>
        <v>  </v>
      </c>
      <c r="F38" s="60" t="str">
        <f t="shared" si="26"/>
        <v>  </v>
      </c>
      <c r="G38" s="60" t="str">
        <f t="shared" si="26"/>
        <v>  </v>
      </c>
      <c r="H38" s="60" t="str">
        <f t="shared" si="26"/>
        <v>  </v>
      </c>
      <c r="I38" s="60" t="str">
        <f t="shared" si="26"/>
        <v>  </v>
      </c>
      <c r="J38" s="60" t="str">
        <f t="shared" si="26"/>
        <v>  </v>
      </c>
      <c r="K38" s="60" t="str">
        <f t="shared" si="26"/>
        <v>  </v>
      </c>
      <c r="L38" s="60" t="str">
        <f t="shared" si="26"/>
        <v>  </v>
      </c>
      <c r="M38" s="60">
        <f t="shared" si="8"/>
        <v>0</v>
      </c>
      <c r="N38" s="65" t="str">
        <f t="shared" si="9"/>
        <v>Stableford </v>
      </c>
      <c r="O38" s="60" t="str">
        <f>IF((O37-(O$7+O36))=-1,3,(IF((O37-(O$7+O36))=-2,4,(IF((O37-(O$7+O36))=-3,5,(IF((O37-(O$7+O36))=0,2,(IF((O37-(O$7+O36))=1,1,(IF((O37-(O$7+O36))=2,0,(IF((O37-(O$7+O36))=3," ","  ")))))))))))))</f>
        <v>  </v>
      </c>
      <c r="P38" s="60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60" t="str">
        <f t="shared" si="27"/>
        <v>  </v>
      </c>
      <c r="R38" s="60" t="str">
        <f t="shared" si="27"/>
        <v>  </v>
      </c>
      <c r="S38" s="60" t="str">
        <f t="shared" si="27"/>
        <v>  </v>
      </c>
      <c r="T38" s="60" t="str">
        <f t="shared" si="27"/>
        <v>  </v>
      </c>
      <c r="U38" s="60" t="str">
        <f t="shared" si="27"/>
        <v>  </v>
      </c>
      <c r="V38" s="60" t="str">
        <f t="shared" si="27"/>
        <v>  </v>
      </c>
      <c r="W38" s="60" t="str">
        <f t="shared" si="27"/>
        <v>  </v>
      </c>
      <c r="X38" s="60">
        <f t="shared" si="10"/>
        <v>0</v>
      </c>
      <c r="Y38" s="61">
        <f t="shared" si="11"/>
        <v>0</v>
      </c>
      <c r="AA38" s="87"/>
    </row>
    <row r="39" spans="2:27" ht="15.75">
      <c r="B39" s="54"/>
      <c r="C39" s="56" t="s">
        <v>34</v>
      </c>
      <c r="D39" s="48">
        <v>1</v>
      </c>
      <c r="E39" s="48">
        <v>1</v>
      </c>
      <c r="F39" s="48">
        <v>1</v>
      </c>
      <c r="G39" s="48">
        <v>2</v>
      </c>
      <c r="H39" s="48">
        <v>2</v>
      </c>
      <c r="I39" s="48">
        <v>1</v>
      </c>
      <c r="J39" s="48">
        <v>1</v>
      </c>
      <c r="K39" s="48">
        <v>1</v>
      </c>
      <c r="L39" s="48">
        <v>1</v>
      </c>
      <c r="M39" s="48">
        <f t="shared" si="8"/>
        <v>11</v>
      </c>
      <c r="N39" s="56" t="str">
        <f t="shared" si="9"/>
        <v>Coups rendus </v>
      </c>
      <c r="O39" s="48">
        <v>1</v>
      </c>
      <c r="P39" s="48">
        <v>2</v>
      </c>
      <c r="Q39" s="48">
        <v>1</v>
      </c>
      <c r="R39" s="48">
        <v>1</v>
      </c>
      <c r="S39" s="48">
        <v>1</v>
      </c>
      <c r="T39" s="48">
        <v>2</v>
      </c>
      <c r="U39" s="48">
        <v>1</v>
      </c>
      <c r="V39" s="48">
        <v>1</v>
      </c>
      <c r="W39" s="48">
        <v>1</v>
      </c>
      <c r="X39" s="48">
        <f t="shared" si="10"/>
        <v>11</v>
      </c>
      <c r="Y39" s="49">
        <f t="shared" si="11"/>
        <v>22</v>
      </c>
      <c r="AA39" s="87"/>
    </row>
    <row r="40" spans="2:27" ht="15.75">
      <c r="B40" s="83" t="s">
        <v>103</v>
      </c>
      <c r="C40" s="25" t="s">
        <v>35</v>
      </c>
      <c r="D40" s="25">
        <v>8</v>
      </c>
      <c r="E40" s="25">
        <v>6</v>
      </c>
      <c r="F40" s="25">
        <v>5</v>
      </c>
      <c r="G40" s="25">
        <v>4</v>
      </c>
      <c r="H40" s="25">
        <v>6</v>
      </c>
      <c r="I40" s="25">
        <v>4</v>
      </c>
      <c r="J40" s="25">
        <v>8</v>
      </c>
      <c r="K40" s="25">
        <v>6</v>
      </c>
      <c r="L40" s="137">
        <v>6</v>
      </c>
      <c r="M40" s="20">
        <f t="shared" si="8"/>
        <v>53</v>
      </c>
      <c r="N40" s="20" t="str">
        <f t="shared" si="9"/>
        <v>Score </v>
      </c>
      <c r="O40" s="25">
        <v>7</v>
      </c>
      <c r="P40" s="25">
        <v>5</v>
      </c>
      <c r="Q40" s="137">
        <v>5</v>
      </c>
      <c r="R40" s="25">
        <v>8</v>
      </c>
      <c r="S40" s="25">
        <v>5</v>
      </c>
      <c r="T40" s="25">
        <v>6</v>
      </c>
      <c r="U40" s="25">
        <v>7</v>
      </c>
      <c r="V40" s="25">
        <v>6</v>
      </c>
      <c r="W40" s="25">
        <v>4</v>
      </c>
      <c r="X40" s="20">
        <f t="shared" si="10"/>
        <v>53</v>
      </c>
      <c r="Y40" s="50">
        <f t="shared" si="11"/>
        <v>106</v>
      </c>
      <c r="Z40">
        <f>Y40-$Y$7</f>
        <v>34</v>
      </c>
      <c r="AA40">
        <f>Y40-$Y$7</f>
        <v>34</v>
      </c>
    </row>
    <row r="41" spans="2:27" ht="16.5" thickBot="1">
      <c r="B41" s="55"/>
      <c r="C41" s="57" t="s">
        <v>36</v>
      </c>
      <c r="D41" s="52">
        <f>IF((D40-(D$7+D39))=-1,3,(IF((D40-(D$7+D39))=-2,4,(IF((D40-(D$7+D39))=-3,5,(IF((D40-(D$7+D39))=0,2,(IF((D40-(D$7+D39))=1,1,(IF((D40-(D$7+D39))=2,0,(IF((D40-(D$7+D39))=3," ","  ")))))))))))))</f>
        <v>0</v>
      </c>
      <c r="E41" s="52">
        <f aca="true" t="shared" si="28" ref="E41:L41">IF((E40-(E$7+E39))=-1,3,(IF((E40-(E$7+E39))=-2,4,(IF((E40-(E$7+E39))=-3,5,(IF((E40-(E$7+E39))=0,2,(IF((E40-(E$7+E39))=1,1,(IF((E40-(E$7+E39))=2,0,(IF((E40-(E$7+E39))=3," ","  ")))))))))))))</f>
        <v>1</v>
      </c>
      <c r="F41" s="52">
        <f t="shared" si="28"/>
        <v>2</v>
      </c>
      <c r="G41" s="52">
        <f t="shared" si="28"/>
        <v>3</v>
      </c>
      <c r="H41" s="52">
        <f t="shared" si="28"/>
        <v>2</v>
      </c>
      <c r="I41" s="52">
        <f t="shared" si="28"/>
        <v>2</v>
      </c>
      <c r="J41" s="52">
        <f t="shared" si="28"/>
        <v>0</v>
      </c>
      <c r="K41" s="52">
        <f t="shared" si="28"/>
        <v>1</v>
      </c>
      <c r="L41" s="52">
        <f t="shared" si="28"/>
        <v>1</v>
      </c>
      <c r="M41" s="52">
        <f t="shared" si="8"/>
        <v>12</v>
      </c>
      <c r="N41" s="57" t="str">
        <f t="shared" si="9"/>
        <v>Stableford </v>
      </c>
      <c r="O41" s="52">
        <f>IF((O40-(O$7+O39))=-1,3,(IF((O40-(O$7+O39))=-2,4,(IF((O40-(O$7+O39))=-3,5,(IF((O40-(O$7+O39))=0,2,(IF((O40-(O$7+O39))=1,1,(IF((O40-(O$7+O39))=2,0,(IF((O40-(O$7+O39))=3," ","  ")))))))))))))</f>
        <v>1</v>
      </c>
      <c r="P41" s="52">
        <f aca="true" t="shared" si="29" ref="P41:W41">IF((P40-(P$7+P39))=-1,3,(IF((P40-(P$7+P39))=-2,4,(IF((P40-(P$7+P39))=-3,5,(IF((P40-(P$7+P39))=0,2,(IF((P40-(P$7+P39))=1,1,(IF((P40-(P$7+P39))=2,0,(IF((P40-(P$7+P39))=3," ","  ")))))))))))))</f>
        <v>3</v>
      </c>
      <c r="Q41" s="52">
        <f t="shared" si="29"/>
        <v>1</v>
      </c>
      <c r="R41" s="52">
        <f t="shared" si="29"/>
        <v>0</v>
      </c>
      <c r="S41" s="52">
        <f t="shared" si="29"/>
        <v>1</v>
      </c>
      <c r="T41" s="52">
        <f t="shared" si="29"/>
        <v>2</v>
      </c>
      <c r="U41" s="52">
        <f t="shared" si="29"/>
        <v>1</v>
      </c>
      <c r="V41" s="52">
        <f t="shared" si="29"/>
        <v>1</v>
      </c>
      <c r="W41" s="52">
        <f t="shared" si="29"/>
        <v>2</v>
      </c>
      <c r="X41" s="52">
        <f t="shared" si="10"/>
        <v>12</v>
      </c>
      <c r="Y41" s="53">
        <f t="shared" si="11"/>
        <v>24</v>
      </c>
      <c r="AA41" s="87"/>
    </row>
    <row r="42" spans="2:27" ht="15.75" hidden="1">
      <c r="B42" s="47"/>
      <c r="C42" s="64" t="s">
        <v>34</v>
      </c>
      <c r="D42" s="58">
        <v>1</v>
      </c>
      <c r="E42" s="58">
        <v>2</v>
      </c>
      <c r="F42" s="58">
        <v>2</v>
      </c>
      <c r="G42" s="58">
        <v>2</v>
      </c>
      <c r="H42" s="58">
        <v>2</v>
      </c>
      <c r="I42" s="58">
        <v>2</v>
      </c>
      <c r="J42" s="58">
        <v>1</v>
      </c>
      <c r="K42" s="58">
        <v>2</v>
      </c>
      <c r="L42" s="58">
        <v>2</v>
      </c>
      <c r="M42" s="58">
        <f t="shared" si="8"/>
        <v>16</v>
      </c>
      <c r="N42" s="64" t="str">
        <f t="shared" si="9"/>
        <v>Coups rendus </v>
      </c>
      <c r="O42" s="58">
        <v>2</v>
      </c>
      <c r="P42" s="58">
        <v>2</v>
      </c>
      <c r="Q42" s="58">
        <v>1</v>
      </c>
      <c r="R42" s="58">
        <v>2</v>
      </c>
      <c r="S42" s="58">
        <v>2</v>
      </c>
      <c r="T42" s="58">
        <v>2</v>
      </c>
      <c r="U42" s="58">
        <v>1</v>
      </c>
      <c r="V42" s="58">
        <v>2</v>
      </c>
      <c r="W42" s="58">
        <v>2</v>
      </c>
      <c r="X42" s="58">
        <f t="shared" si="10"/>
        <v>16</v>
      </c>
      <c r="Y42" s="59">
        <f t="shared" si="11"/>
        <v>32</v>
      </c>
      <c r="AA42" s="87"/>
    </row>
    <row r="43" spans="2:27" ht="15.75" hidden="1">
      <c r="B43" s="83" t="s">
        <v>69</v>
      </c>
      <c r="C43" s="25" t="s">
        <v>37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51"/>
      <c r="C44" s="65" t="s">
        <v>36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34</v>
      </c>
      <c r="D45" s="48">
        <v>0</v>
      </c>
      <c r="E45" s="48">
        <v>1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1</v>
      </c>
      <c r="L45" s="48">
        <v>1</v>
      </c>
      <c r="M45" s="48">
        <f t="shared" si="8"/>
        <v>7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1</v>
      </c>
      <c r="S45" s="48">
        <v>1</v>
      </c>
      <c r="T45" s="48">
        <v>1</v>
      </c>
      <c r="U45" s="48">
        <v>0</v>
      </c>
      <c r="V45" s="48">
        <v>1</v>
      </c>
      <c r="W45" s="48">
        <v>1</v>
      </c>
      <c r="X45" s="48">
        <f t="shared" si="10"/>
        <v>7</v>
      </c>
      <c r="Y45" s="49">
        <f t="shared" si="11"/>
        <v>14</v>
      </c>
      <c r="AA45" s="87"/>
    </row>
    <row r="46" spans="2:27" ht="15.75" hidden="1">
      <c r="B46" s="83" t="s">
        <v>104</v>
      </c>
      <c r="C46" s="25" t="s">
        <v>35</v>
      </c>
      <c r="D46" s="25"/>
      <c r="E46" s="25"/>
      <c r="F46" s="25"/>
      <c r="G46" s="25"/>
      <c r="H46" s="25"/>
      <c r="I46" s="25"/>
      <c r="J46" s="25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7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36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 t="str">
        <f t="shared" si="33"/>
        <v>  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5</v>
      </c>
      <c r="Y47" s="53">
        <f t="shared" si="11"/>
        <v>5</v>
      </c>
      <c r="AA47" s="87"/>
    </row>
    <row r="48" spans="2:27" ht="15.75" customHeight="1" hidden="1">
      <c r="B48" s="47"/>
      <c r="C48" s="64" t="s">
        <v>34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 hidden="1">
      <c r="B49" s="83" t="s">
        <v>106</v>
      </c>
      <c r="C49" s="25" t="s">
        <v>37</v>
      </c>
      <c r="D49" s="137"/>
      <c r="E49" s="25"/>
      <c r="F49" s="25"/>
      <c r="G49" s="25"/>
      <c r="H49" s="25"/>
      <c r="I49" s="25"/>
      <c r="J49" s="137"/>
      <c r="K49" s="25"/>
      <c r="L49" s="25"/>
      <c r="M49" s="20">
        <f>SUM(D49:L49)</f>
        <v>0</v>
      </c>
      <c r="N49" s="20" t="str">
        <f>C49</f>
        <v>Score</v>
      </c>
      <c r="O49" s="25"/>
      <c r="P49" s="25"/>
      <c r="Q49" s="25"/>
      <c r="R49" s="25"/>
      <c r="S49" s="25"/>
      <c r="T49" s="25"/>
      <c r="U49" s="137"/>
      <c r="V49" s="25"/>
      <c r="W49" s="25"/>
      <c r="X49" s="20">
        <f>SUM(O49:W49)</f>
        <v>0</v>
      </c>
      <c r="Y49" s="5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65" t="s">
        <v>36</v>
      </c>
      <c r="D50" s="60" t="str">
        <f>IF((D49-(D$7+D48))=-1,3,(IF((D49-(D$7+D48))=-2,4,(IF((D49-(D$7+D48))=-3,5,(IF((D49-(D$7+D48))=0,2,(IF((D49-(D$7+D48))=1,1,(IF((D49-(D$7+D48))=2,0,(IF((D49-(D$7+D48))=3," ","  ")))))))))))))</f>
        <v>  </v>
      </c>
      <c r="E50" s="60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60" t="str">
        <f t="shared" si="34"/>
        <v>  </v>
      </c>
      <c r="G50" s="60" t="str">
        <f t="shared" si="34"/>
        <v>  </v>
      </c>
      <c r="H50" s="60" t="str">
        <f t="shared" si="34"/>
        <v>  </v>
      </c>
      <c r="I50" s="60" t="str">
        <f t="shared" si="34"/>
        <v>  </v>
      </c>
      <c r="J50" s="60" t="str">
        <f t="shared" si="34"/>
        <v>  </v>
      </c>
      <c r="K50" s="60" t="str">
        <f t="shared" si="34"/>
        <v>  </v>
      </c>
      <c r="L50" s="60" t="str">
        <f t="shared" si="34"/>
        <v>  </v>
      </c>
      <c r="M50" s="60">
        <f t="shared" si="8"/>
        <v>0</v>
      </c>
      <c r="N50" s="65" t="str">
        <f t="shared" si="9"/>
        <v>Stableford </v>
      </c>
      <c r="O50" s="60" t="str">
        <f>IF((O49-(O$7+O48))=-1,3,(IF((O49-(O$7+O48))=-2,4,(IF((O49-(O$7+O48))=-3,5,(IF((O49-(O$7+O48))=0,2,(IF((O49-(O$7+O48))=1,1,(IF((O49-(O$7+O48))=2,0,(IF((O49-(O$7+O48))=3," ","  ")))))))))))))</f>
        <v>  </v>
      </c>
      <c r="P50" s="60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60" t="str">
        <f t="shared" si="35"/>
        <v>  </v>
      </c>
      <c r="R50" s="60" t="str">
        <f t="shared" si="35"/>
        <v>  </v>
      </c>
      <c r="S50" s="60" t="str">
        <f t="shared" si="35"/>
        <v>  </v>
      </c>
      <c r="T50" s="60" t="str">
        <f t="shared" si="35"/>
        <v>  </v>
      </c>
      <c r="U50" s="60" t="str">
        <f t="shared" si="35"/>
        <v>  </v>
      </c>
      <c r="V50" s="60" t="str">
        <f t="shared" si="35"/>
        <v>  </v>
      </c>
      <c r="W50" s="60" t="str">
        <f t="shared" si="35"/>
        <v>  </v>
      </c>
      <c r="X50" s="60">
        <f t="shared" si="10"/>
        <v>0</v>
      </c>
      <c r="Y50" s="61">
        <f t="shared" si="11"/>
        <v>0</v>
      </c>
      <c r="AA50" s="87"/>
    </row>
    <row r="51" spans="2:27" ht="15.75" customHeight="1" hidden="1">
      <c r="B51" s="54"/>
      <c r="C51" s="56" t="s">
        <v>34</v>
      </c>
      <c r="D51" s="48">
        <v>1</v>
      </c>
      <c r="E51" s="48">
        <v>1</v>
      </c>
      <c r="F51" s="48">
        <v>2</v>
      </c>
      <c r="G51" s="48">
        <v>2</v>
      </c>
      <c r="H51" s="48">
        <v>2</v>
      </c>
      <c r="I51" s="48">
        <v>2</v>
      </c>
      <c r="J51" s="48">
        <v>1</v>
      </c>
      <c r="K51" s="48">
        <v>1</v>
      </c>
      <c r="L51" s="48">
        <v>1</v>
      </c>
      <c r="M51" s="48">
        <f t="shared" si="8"/>
        <v>13</v>
      </c>
      <c r="N51" s="56" t="str">
        <f t="shared" si="9"/>
        <v>Coups rendus </v>
      </c>
      <c r="O51" s="48">
        <v>2</v>
      </c>
      <c r="P51" s="48">
        <v>2</v>
      </c>
      <c r="Q51" s="48">
        <v>1</v>
      </c>
      <c r="R51" s="48">
        <v>1</v>
      </c>
      <c r="S51" s="48">
        <v>1</v>
      </c>
      <c r="T51" s="48">
        <v>2</v>
      </c>
      <c r="U51" s="48">
        <v>1</v>
      </c>
      <c r="V51" s="48">
        <v>2</v>
      </c>
      <c r="W51" s="48">
        <v>2</v>
      </c>
      <c r="X51" s="48">
        <f>SUM(O51:W51)</f>
        <v>14</v>
      </c>
      <c r="Y51" s="49">
        <f t="shared" si="11"/>
        <v>27</v>
      </c>
      <c r="AA51" s="87"/>
    </row>
    <row r="52" spans="2:27" ht="15.75" customHeight="1" hidden="1">
      <c r="B52" s="83" t="s">
        <v>109</v>
      </c>
      <c r="C52" s="25" t="s">
        <v>35</v>
      </c>
      <c r="D52" s="226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36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34</v>
      </c>
      <c r="D54" s="58">
        <v>0</v>
      </c>
      <c r="E54" s="58">
        <v>0</v>
      </c>
      <c r="F54" s="58">
        <v>1</v>
      </c>
      <c r="G54" s="58">
        <v>1</v>
      </c>
      <c r="H54" s="58">
        <v>1</v>
      </c>
      <c r="I54" s="58">
        <v>1</v>
      </c>
      <c r="J54" s="58">
        <v>0</v>
      </c>
      <c r="K54" s="58">
        <v>0</v>
      </c>
      <c r="L54" s="58">
        <v>1</v>
      </c>
      <c r="M54" s="58">
        <f t="shared" si="8"/>
        <v>5</v>
      </c>
      <c r="N54" s="64" t="str">
        <f t="shared" si="9"/>
        <v>Coups rendus 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1</v>
      </c>
      <c r="U54" s="58">
        <v>0</v>
      </c>
      <c r="V54" s="58">
        <v>1</v>
      </c>
      <c r="W54" s="58">
        <v>1</v>
      </c>
      <c r="X54" s="58">
        <f t="shared" si="10"/>
        <v>6</v>
      </c>
      <c r="Y54" s="59">
        <f t="shared" si="11"/>
        <v>11</v>
      </c>
      <c r="AA54" s="87"/>
    </row>
    <row r="55" spans="2:27" ht="15.75" customHeight="1">
      <c r="B55" s="83" t="s">
        <v>111</v>
      </c>
      <c r="C55" s="25" t="s">
        <v>37</v>
      </c>
      <c r="D55" s="137">
        <v>7</v>
      </c>
      <c r="E55" s="25">
        <v>5</v>
      </c>
      <c r="F55" s="25">
        <v>4</v>
      </c>
      <c r="G55" s="25">
        <v>3</v>
      </c>
      <c r="H55" s="25">
        <v>4</v>
      </c>
      <c r="I55" s="25">
        <v>3</v>
      </c>
      <c r="J55" s="25">
        <v>5</v>
      </c>
      <c r="K55" s="25">
        <v>5</v>
      </c>
      <c r="L55" s="25">
        <v>5</v>
      </c>
      <c r="M55" s="20">
        <f>SUM(D55:L55)</f>
        <v>41</v>
      </c>
      <c r="N55" s="20" t="str">
        <f>C55</f>
        <v>Score</v>
      </c>
      <c r="O55" s="25">
        <v>6</v>
      </c>
      <c r="P55" s="25">
        <v>5</v>
      </c>
      <c r="Q55" s="25">
        <v>3</v>
      </c>
      <c r="R55" s="25">
        <v>7</v>
      </c>
      <c r="S55" s="25">
        <v>3</v>
      </c>
      <c r="T55" s="25">
        <v>5</v>
      </c>
      <c r="U55" s="137">
        <v>6</v>
      </c>
      <c r="V55" s="25">
        <v>5</v>
      </c>
      <c r="W55" s="25">
        <v>3</v>
      </c>
      <c r="X55" s="20">
        <f>SUM(O55:W55)</f>
        <v>43</v>
      </c>
      <c r="Y55" s="50">
        <f t="shared" si="11"/>
        <v>84</v>
      </c>
      <c r="Z55">
        <f>Y55-$Y$7</f>
        <v>12</v>
      </c>
      <c r="AA55">
        <f>Y55-$Y$7</f>
        <v>12</v>
      </c>
    </row>
    <row r="56" spans="2:27" ht="15.75" customHeight="1" thickBot="1">
      <c r="B56" s="51"/>
      <c r="C56" s="65" t="s">
        <v>36</v>
      </c>
      <c r="D56" s="60">
        <f>IF((D55-(D$7+D54))=-1,3,(IF((D55-(D$7+D54))=-2,4,(IF((D55-(D$7+D54))=-3,5,(IF((D55-(D$7+D54))=0,2,(IF((D55-(D$7+D54))=1,1,(IF((D55-(D$7+D54))=2,0,(IF((D55-(D$7+D54))=3," ","  ")))))))))))))</f>
        <v>0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1</v>
      </c>
      <c r="F56" s="60">
        <f t="shared" si="38"/>
        <v>3</v>
      </c>
      <c r="G56" s="60">
        <f t="shared" si="38"/>
        <v>3</v>
      </c>
      <c r="H56" s="60">
        <f t="shared" si="38"/>
        <v>3</v>
      </c>
      <c r="I56" s="60">
        <f t="shared" si="38"/>
        <v>3</v>
      </c>
      <c r="J56" s="60">
        <f t="shared" si="38"/>
        <v>2</v>
      </c>
      <c r="K56" s="60">
        <f t="shared" si="38"/>
        <v>1</v>
      </c>
      <c r="L56" s="60">
        <f t="shared" si="38"/>
        <v>2</v>
      </c>
      <c r="M56" s="60">
        <f t="shared" si="8"/>
        <v>18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2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2</v>
      </c>
      <c r="R56" s="60">
        <f t="shared" si="39"/>
        <v>1</v>
      </c>
      <c r="S56" s="60">
        <f t="shared" si="39"/>
        <v>2</v>
      </c>
      <c r="T56" s="60">
        <f t="shared" si="39"/>
        <v>2</v>
      </c>
      <c r="U56" s="60">
        <f t="shared" si="39"/>
        <v>1</v>
      </c>
      <c r="V56" s="60">
        <f t="shared" si="39"/>
        <v>2</v>
      </c>
      <c r="W56" s="60">
        <f t="shared" si="39"/>
        <v>3</v>
      </c>
      <c r="X56" s="60">
        <f t="shared" si="10"/>
        <v>17</v>
      </c>
      <c r="Y56" s="61">
        <f t="shared" si="11"/>
        <v>35</v>
      </c>
      <c r="AA56" s="87"/>
    </row>
    <row r="57" spans="2:27" ht="15.75" customHeight="1">
      <c r="B57" s="54"/>
      <c r="C57" s="56" t="s">
        <v>34</v>
      </c>
      <c r="D57" s="48">
        <v>1</v>
      </c>
      <c r="E57" s="48">
        <v>1</v>
      </c>
      <c r="F57" s="48">
        <v>2</v>
      </c>
      <c r="G57" s="48">
        <v>2</v>
      </c>
      <c r="H57" s="48">
        <v>2</v>
      </c>
      <c r="I57" s="48">
        <v>2</v>
      </c>
      <c r="J57" s="48">
        <v>1</v>
      </c>
      <c r="K57" s="48">
        <v>1</v>
      </c>
      <c r="L57" s="48">
        <v>1</v>
      </c>
      <c r="M57" s="48">
        <f t="shared" si="8"/>
        <v>13</v>
      </c>
      <c r="N57" s="56" t="str">
        <f t="shared" si="9"/>
        <v>Coups rendus </v>
      </c>
      <c r="O57" s="48">
        <v>2</v>
      </c>
      <c r="P57" s="48">
        <v>2</v>
      </c>
      <c r="Q57" s="48">
        <v>1</v>
      </c>
      <c r="R57" s="48">
        <v>1</v>
      </c>
      <c r="S57" s="48">
        <v>1</v>
      </c>
      <c r="T57" s="48">
        <v>2</v>
      </c>
      <c r="U57" s="48">
        <v>1</v>
      </c>
      <c r="V57" s="48">
        <v>1</v>
      </c>
      <c r="W57" s="48">
        <v>2</v>
      </c>
      <c r="X57" s="48">
        <f t="shared" si="10"/>
        <v>13</v>
      </c>
      <c r="Y57" s="49">
        <f t="shared" si="11"/>
        <v>26</v>
      </c>
      <c r="AA57" s="87"/>
    </row>
    <row r="58" spans="2:28" ht="15.75" customHeight="1">
      <c r="B58" s="83" t="s">
        <v>112</v>
      </c>
      <c r="C58" s="25" t="s">
        <v>35</v>
      </c>
      <c r="D58" s="25">
        <v>6</v>
      </c>
      <c r="E58" s="25">
        <v>5</v>
      </c>
      <c r="F58" s="25">
        <v>5</v>
      </c>
      <c r="G58" s="25">
        <v>3</v>
      </c>
      <c r="H58" s="25">
        <v>5</v>
      </c>
      <c r="I58" s="25">
        <v>4</v>
      </c>
      <c r="J58" s="25">
        <v>8</v>
      </c>
      <c r="K58" s="25">
        <v>5</v>
      </c>
      <c r="L58" s="25">
        <v>6</v>
      </c>
      <c r="M58" s="20">
        <f t="shared" si="8"/>
        <v>47</v>
      </c>
      <c r="N58" s="20" t="str">
        <f t="shared" si="9"/>
        <v>Score </v>
      </c>
      <c r="O58" s="25">
        <v>9</v>
      </c>
      <c r="P58" s="25">
        <v>4</v>
      </c>
      <c r="Q58" s="25">
        <v>4</v>
      </c>
      <c r="R58" s="25">
        <v>6</v>
      </c>
      <c r="S58" s="25">
        <v>3</v>
      </c>
      <c r="T58" s="25">
        <v>4</v>
      </c>
      <c r="U58" s="25">
        <v>8</v>
      </c>
      <c r="V58" s="25">
        <v>4</v>
      </c>
      <c r="W58" s="25">
        <v>4</v>
      </c>
      <c r="X58" s="20">
        <f t="shared" si="10"/>
        <v>46</v>
      </c>
      <c r="Y58" s="50">
        <f t="shared" si="11"/>
        <v>93</v>
      </c>
      <c r="Z58">
        <f>Y58-$Y$7</f>
        <v>21</v>
      </c>
      <c r="AA58">
        <f>Y58-$Y$7</f>
        <v>21</v>
      </c>
      <c r="AB58" s="2" t="s">
        <v>1</v>
      </c>
    </row>
    <row r="59" spans="2:27" ht="15.75" customHeight="1" thickBot="1">
      <c r="B59" s="55"/>
      <c r="C59" s="57" t="s">
        <v>36</v>
      </c>
      <c r="D59" s="52">
        <f>IF((D58-(D$7+D57))=-1,3,(IF((D58-(D$7+D57))=-2,4,(IF((D58-(D$7+D57))=-3,5,(IF((D58-(D$7+D57))=0,2,(IF((D58-(D$7+D57))=1,1,(IF((D58-(D$7+D57))=2,0,(IF((D58-(D$7+D57))=3," ","  ")))))))))))))</f>
        <v>2</v>
      </c>
      <c r="E59" s="52">
        <f aca="true" t="shared" si="40" ref="E59:L59">IF((E58-(E$7+E57))=-1,3,(IF((E58-(E$7+E57))=-2,4,(IF((E58-(E$7+E57))=-3,5,(IF((E58-(E$7+E57))=0,2,(IF((E58-(E$7+E57))=1,1,(IF((E58-(E$7+E57))=2,0,(IF((E58-(E$7+E57))=3," ","  ")))))))))))))</f>
        <v>2</v>
      </c>
      <c r="F59" s="52">
        <f t="shared" si="40"/>
        <v>3</v>
      </c>
      <c r="G59" s="52">
        <f t="shared" si="40"/>
        <v>4</v>
      </c>
      <c r="H59" s="52">
        <f t="shared" si="40"/>
        <v>3</v>
      </c>
      <c r="I59" s="52">
        <f t="shared" si="40"/>
        <v>3</v>
      </c>
      <c r="J59" s="52">
        <f t="shared" si="40"/>
        <v>0</v>
      </c>
      <c r="K59" s="52">
        <f t="shared" si="40"/>
        <v>2</v>
      </c>
      <c r="L59" s="52">
        <f t="shared" si="40"/>
        <v>1</v>
      </c>
      <c r="M59" s="52">
        <f t="shared" si="8"/>
        <v>20</v>
      </c>
      <c r="N59" s="57" t="str">
        <f t="shared" si="9"/>
        <v>Stableford </v>
      </c>
      <c r="O59" s="52">
        <f>IF((O58-(O$7+O57))=-1,3,(IF((O58-(O$7+O57))=-2,4,(IF((O58-(O$7+O57))=-3,5,(IF((O58-(O$7+O57))=0,2,(IF((O58-(O$7+O57))=1,1,(IF((O58-(O$7+O57))=2,0,(IF((O58-(O$7+O57))=3," ","  ")))))))))))))</f>
        <v>0</v>
      </c>
      <c r="P59" s="52">
        <f aca="true" t="shared" si="41" ref="P59:W59">IF((P58-(P$7+P57))=-1,3,(IF((P58-(P$7+P57))=-2,4,(IF((P58-(P$7+P57))=-3,5,(IF((P58-(P$7+P57))=0,2,(IF((P58-(P$7+P57))=1,1,(IF((P58-(P$7+P57))=2,0,(IF((P58-(P$7+P57))=3," ","  ")))))))))))))</f>
        <v>4</v>
      </c>
      <c r="Q59" s="52">
        <f t="shared" si="41"/>
        <v>2</v>
      </c>
      <c r="R59" s="52">
        <f t="shared" si="41"/>
        <v>2</v>
      </c>
      <c r="S59" s="52">
        <f t="shared" si="41"/>
        <v>3</v>
      </c>
      <c r="T59" s="52">
        <f t="shared" si="41"/>
        <v>4</v>
      </c>
      <c r="U59" s="52">
        <f t="shared" si="41"/>
        <v>0</v>
      </c>
      <c r="V59" s="52">
        <f t="shared" si="41"/>
        <v>3</v>
      </c>
      <c r="W59" s="52">
        <f t="shared" si="41"/>
        <v>3</v>
      </c>
      <c r="X59" s="52">
        <f t="shared" si="10"/>
        <v>21</v>
      </c>
      <c r="Y59" s="53">
        <f t="shared" si="11"/>
        <v>41</v>
      </c>
      <c r="AA59" s="87"/>
    </row>
    <row r="60" spans="2:27" ht="16.5" customHeight="1">
      <c r="B60" s="47"/>
      <c r="C60" s="64" t="s">
        <v>34</v>
      </c>
      <c r="D60" s="58">
        <v>1</v>
      </c>
      <c r="E60" s="58">
        <v>2</v>
      </c>
      <c r="F60" s="58">
        <v>2</v>
      </c>
      <c r="G60" s="58">
        <v>2</v>
      </c>
      <c r="H60" s="58">
        <v>2</v>
      </c>
      <c r="I60" s="58">
        <v>2</v>
      </c>
      <c r="J60" s="58">
        <v>2</v>
      </c>
      <c r="K60" s="58">
        <v>2</v>
      </c>
      <c r="L60" s="58">
        <v>2</v>
      </c>
      <c r="M60" s="58">
        <f t="shared" si="8"/>
        <v>17</v>
      </c>
      <c r="N60" s="64" t="str">
        <f t="shared" si="9"/>
        <v>Coups rendus </v>
      </c>
      <c r="O60" s="58">
        <v>2</v>
      </c>
      <c r="P60" s="58">
        <v>2</v>
      </c>
      <c r="Q60" s="58">
        <v>2</v>
      </c>
      <c r="R60" s="58">
        <v>2</v>
      </c>
      <c r="S60" s="58">
        <v>2</v>
      </c>
      <c r="T60" s="58">
        <v>2</v>
      </c>
      <c r="U60" s="58">
        <v>1</v>
      </c>
      <c r="V60" s="58">
        <v>2</v>
      </c>
      <c r="W60" s="58">
        <v>2</v>
      </c>
      <c r="X60" s="58">
        <f t="shared" si="10"/>
        <v>17</v>
      </c>
      <c r="Y60" s="59">
        <f t="shared" si="11"/>
        <v>34</v>
      </c>
      <c r="AA60" s="87"/>
    </row>
    <row r="61" spans="2:27" ht="15.75">
      <c r="B61" s="83" t="s">
        <v>113</v>
      </c>
      <c r="C61" s="25" t="s">
        <v>37</v>
      </c>
      <c r="D61" s="137">
        <v>8</v>
      </c>
      <c r="E61" s="137">
        <v>7</v>
      </c>
      <c r="F61" s="137">
        <v>7</v>
      </c>
      <c r="G61" s="137">
        <v>7</v>
      </c>
      <c r="H61" s="137">
        <v>6</v>
      </c>
      <c r="I61" s="137">
        <v>4</v>
      </c>
      <c r="J61" s="137">
        <v>7</v>
      </c>
      <c r="K61" s="137" t="s">
        <v>166</v>
      </c>
      <c r="L61" s="137"/>
      <c r="M61" s="137">
        <f t="shared" si="8"/>
        <v>46</v>
      </c>
      <c r="N61" s="137" t="str">
        <f t="shared" si="9"/>
        <v>Score</v>
      </c>
      <c r="O61" s="137"/>
      <c r="P61" s="137"/>
      <c r="Q61" s="137"/>
      <c r="R61" s="137"/>
      <c r="S61" s="137"/>
      <c r="T61" s="137"/>
      <c r="U61" s="25"/>
      <c r="V61" s="25"/>
      <c r="W61" s="25"/>
      <c r="X61" s="20">
        <f t="shared" si="10"/>
        <v>0</v>
      </c>
      <c r="Y61" s="50">
        <f t="shared" si="11"/>
        <v>46</v>
      </c>
      <c r="Z61">
        <f>Y61-$Y$7</f>
        <v>-26</v>
      </c>
      <c r="AA61">
        <f>Y61-$Y$7</f>
        <v>-26</v>
      </c>
    </row>
    <row r="62" spans="2:27" ht="16.5" thickBot="1">
      <c r="B62" s="51"/>
      <c r="C62" s="65" t="s">
        <v>36</v>
      </c>
      <c r="D62" s="60">
        <f>IF((D61-(D$7+D60))=-1,3,(IF((D61-(D$7+D60))=-2,4,(IF((D61-(D$7+D60))=-3,5,(IF((D61-(D$7+D60))=0,2,(IF((D61-(D$7+D60))=1,1,(IF((D61-(D$7+D60))=2,0,(IF((D61-(D$7+D60))=3," ","  ")))))))))))))</f>
        <v>0</v>
      </c>
      <c r="E62" s="60">
        <f aca="true" t="shared" si="42" ref="E62:L62">IF((E61-(E$7+E60))=-1,3,(IF((E61-(E$7+E60))=-2,4,(IF((E61-(E$7+E60))=-3,5,(IF((E61-(E$7+E60))=0,2,(IF((E61-(E$7+E60))=1,1,(IF((E61-(E$7+E60))=2,0,(IF((E61-(E$7+E60))=3," ","  ")))))))))))))</f>
        <v>1</v>
      </c>
      <c r="F62" s="60">
        <f t="shared" si="42"/>
        <v>1</v>
      </c>
      <c r="G62" s="60">
        <f t="shared" si="42"/>
        <v>0</v>
      </c>
      <c r="H62" s="60">
        <f t="shared" si="42"/>
        <v>2</v>
      </c>
      <c r="I62" s="60">
        <f t="shared" si="42"/>
        <v>3</v>
      </c>
      <c r="J62" s="60">
        <f t="shared" si="42"/>
        <v>2</v>
      </c>
      <c r="K62" s="60" t="e">
        <f t="shared" si="42"/>
        <v>#VALUE!</v>
      </c>
      <c r="L62" s="60" t="str">
        <f t="shared" si="42"/>
        <v>  </v>
      </c>
      <c r="M62" s="60" t="e">
        <f t="shared" si="8"/>
        <v>#VALUE!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 t="e">
        <f t="shared" si="11"/>
        <v>#VALUE!</v>
      </c>
      <c r="AA62" s="87"/>
    </row>
    <row r="63" spans="2:27" ht="15.75" hidden="1">
      <c r="B63" s="54"/>
      <c r="C63" s="56" t="s">
        <v>34</v>
      </c>
      <c r="D63" s="48">
        <v>1</v>
      </c>
      <c r="E63" s="48">
        <v>1</v>
      </c>
      <c r="F63" s="48">
        <v>2</v>
      </c>
      <c r="G63" s="48">
        <v>2</v>
      </c>
      <c r="H63" s="48">
        <v>2</v>
      </c>
      <c r="I63" s="48">
        <v>1</v>
      </c>
      <c r="J63" s="48">
        <v>1</v>
      </c>
      <c r="K63" s="48">
        <v>1</v>
      </c>
      <c r="L63" s="48">
        <v>1</v>
      </c>
      <c r="M63" s="48">
        <f t="shared" si="8"/>
        <v>12</v>
      </c>
      <c r="N63" s="56" t="str">
        <f t="shared" si="9"/>
        <v>Coups rendus </v>
      </c>
      <c r="O63" s="48">
        <v>2</v>
      </c>
      <c r="P63" s="48">
        <v>2</v>
      </c>
      <c r="Q63" s="48">
        <v>1</v>
      </c>
      <c r="R63" s="48">
        <v>1</v>
      </c>
      <c r="S63" s="48">
        <v>1</v>
      </c>
      <c r="T63" s="48">
        <v>2</v>
      </c>
      <c r="U63" s="48">
        <v>1</v>
      </c>
      <c r="V63" s="48">
        <v>1</v>
      </c>
      <c r="W63" s="48">
        <v>1</v>
      </c>
      <c r="X63" s="48">
        <f t="shared" si="10"/>
        <v>12</v>
      </c>
      <c r="Y63" s="49">
        <f t="shared" si="11"/>
        <v>24</v>
      </c>
      <c r="AA63" s="87"/>
    </row>
    <row r="64" spans="2:27" ht="15.75" hidden="1">
      <c r="B64" s="83" t="s">
        <v>115</v>
      </c>
      <c r="C64" s="25" t="s">
        <v>35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36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 hidden="1">
      <c r="B66" s="47"/>
      <c r="C66" s="64" t="s">
        <v>34</v>
      </c>
      <c r="D66" s="58">
        <v>0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0</v>
      </c>
      <c r="K66" s="58">
        <v>1</v>
      </c>
      <c r="L66" s="58">
        <v>1</v>
      </c>
      <c r="M66" s="58">
        <f t="shared" si="8"/>
        <v>7</v>
      </c>
      <c r="N66" s="64" t="str">
        <f t="shared" si="9"/>
        <v>Coups rendus </v>
      </c>
      <c r="O66" s="58">
        <v>1</v>
      </c>
      <c r="P66" s="58">
        <v>1</v>
      </c>
      <c r="Q66" s="58">
        <v>0</v>
      </c>
      <c r="R66" s="58">
        <v>1</v>
      </c>
      <c r="S66" s="58">
        <v>1</v>
      </c>
      <c r="T66" s="58">
        <v>1</v>
      </c>
      <c r="U66" s="58">
        <v>0</v>
      </c>
      <c r="V66" s="58">
        <v>1</v>
      </c>
      <c r="W66" s="58">
        <v>1</v>
      </c>
      <c r="X66" s="58">
        <f t="shared" si="10"/>
        <v>7</v>
      </c>
      <c r="Y66" s="59">
        <f t="shared" si="11"/>
        <v>14</v>
      </c>
      <c r="AA66" s="87"/>
    </row>
    <row r="67" spans="2:27" ht="15.75" hidden="1">
      <c r="B67" s="83" t="s">
        <v>116</v>
      </c>
      <c r="C67" s="25" t="s">
        <v>37</v>
      </c>
      <c r="D67" s="25"/>
      <c r="E67" s="25"/>
      <c r="F67" s="25"/>
      <c r="G67" s="25"/>
      <c r="H67" s="25"/>
      <c r="I67" s="25"/>
      <c r="J67" s="25"/>
      <c r="K67" s="25"/>
      <c r="L67" s="25"/>
      <c r="M67" s="20">
        <f>SUM(D67:L67)</f>
        <v>0</v>
      </c>
      <c r="N67" s="20" t="str">
        <f>C67</f>
        <v>Score</v>
      </c>
      <c r="O67" s="25"/>
      <c r="P67" s="25"/>
      <c r="Q67" s="25"/>
      <c r="R67" s="25"/>
      <c r="S67" s="25"/>
      <c r="T67" s="25"/>
      <c r="U67" s="137"/>
      <c r="V67" s="25"/>
      <c r="W67" s="25"/>
      <c r="X67" s="20">
        <f>SUM(O67:W67)</f>
        <v>0</v>
      </c>
      <c r="Y67" s="5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51"/>
      <c r="C68" s="65" t="s">
        <v>36</v>
      </c>
      <c r="D68" s="60" t="str">
        <f>IF((D67-(D$7+D66))=-1,3,(IF((D67-(D$7+D66))=-2,4,(IF((D67-(D$7+D66))=-3,5,(IF((D67-(D$7+D66))=0,2,(IF((D67-(D$7+D66))=1,1,(IF((D67-(D$7+D66))=2,0,(IF((D67-(D$7+D66))=3," ","  ")))))))))))))</f>
        <v>  </v>
      </c>
      <c r="E68" s="60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60" t="str">
        <f t="shared" si="46"/>
        <v>  </v>
      </c>
      <c r="G68" s="60" t="str">
        <f t="shared" si="46"/>
        <v>  </v>
      </c>
      <c r="H68" s="60" t="str">
        <f t="shared" si="46"/>
        <v>  </v>
      </c>
      <c r="I68" s="60" t="str">
        <f t="shared" si="46"/>
        <v>  </v>
      </c>
      <c r="J68" s="60" t="str">
        <f t="shared" si="46"/>
        <v>  </v>
      </c>
      <c r="K68" s="60" t="str">
        <f t="shared" si="46"/>
        <v>  </v>
      </c>
      <c r="L68" s="60" t="str">
        <f t="shared" si="46"/>
        <v>  </v>
      </c>
      <c r="M68" s="60">
        <f t="shared" si="8"/>
        <v>0</v>
      </c>
      <c r="N68" s="65" t="str">
        <f t="shared" si="9"/>
        <v>Stableford </v>
      </c>
      <c r="O68" s="60" t="str">
        <f>IF((O67-(O$7+O66))=-1,3,(IF((O67-(O$7+O66))=-2,4,(IF((O67-(O$7+O66))=-3,5,(IF((O67-(O$7+O66))=0,2,(IF((O67-(O$7+O66))=1,1,(IF((O67-(O$7+O66))=2,0,(IF((O67-(O$7+O66))=3," ","  ")))))))))))))</f>
        <v>  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60">
        <f t="shared" si="47"/>
        <v>5</v>
      </c>
      <c r="R68" s="60" t="str">
        <f t="shared" si="47"/>
        <v>  </v>
      </c>
      <c r="S68" s="60" t="str">
        <f t="shared" si="47"/>
        <v>  </v>
      </c>
      <c r="T68" s="60" t="str">
        <f t="shared" si="47"/>
        <v>  </v>
      </c>
      <c r="U68" s="60" t="str">
        <f t="shared" si="47"/>
        <v>  </v>
      </c>
      <c r="V68" s="60" t="str">
        <f t="shared" si="47"/>
        <v>  </v>
      </c>
      <c r="W68" s="60" t="str">
        <f t="shared" si="47"/>
        <v>  </v>
      </c>
      <c r="X68" s="60">
        <f t="shared" si="10"/>
        <v>5</v>
      </c>
      <c r="Y68" s="61">
        <f t="shared" si="11"/>
        <v>5</v>
      </c>
      <c r="AA68" s="87"/>
    </row>
    <row r="69" spans="2:27" ht="15.75" customHeight="1" hidden="1">
      <c r="B69" s="54"/>
      <c r="C69" s="56" t="s">
        <v>34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117</v>
      </c>
      <c r="C70" s="25" t="s">
        <v>35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7"/>
      <c r="V70" s="25"/>
      <c r="W70" s="137"/>
      <c r="X70" s="20">
        <f t="shared" si="10"/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36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>
      <c r="B72" s="47"/>
      <c r="C72" s="64" t="s">
        <v>34</v>
      </c>
      <c r="D72" s="58">
        <v>1</v>
      </c>
      <c r="E72" s="58">
        <v>2</v>
      </c>
      <c r="F72" s="58">
        <v>2</v>
      </c>
      <c r="G72" s="58">
        <v>2</v>
      </c>
      <c r="H72" s="58">
        <v>2</v>
      </c>
      <c r="I72" s="58">
        <v>2</v>
      </c>
      <c r="J72" s="58">
        <v>2</v>
      </c>
      <c r="K72" s="58">
        <v>2</v>
      </c>
      <c r="L72" s="58">
        <v>2</v>
      </c>
      <c r="M72" s="58">
        <f t="shared" si="8"/>
        <v>17</v>
      </c>
      <c r="N72" s="64" t="str">
        <f t="shared" si="9"/>
        <v>Coups rendus </v>
      </c>
      <c r="O72" s="58">
        <v>2</v>
      </c>
      <c r="P72" s="58">
        <v>2</v>
      </c>
      <c r="Q72" s="58">
        <v>2</v>
      </c>
      <c r="R72" s="58">
        <v>2</v>
      </c>
      <c r="S72" s="58">
        <v>2</v>
      </c>
      <c r="T72" s="58">
        <v>2</v>
      </c>
      <c r="U72" s="58">
        <v>2</v>
      </c>
      <c r="V72" s="58">
        <v>2</v>
      </c>
      <c r="W72" s="58">
        <v>2</v>
      </c>
      <c r="X72" s="58">
        <f t="shared" si="10"/>
        <v>18</v>
      </c>
      <c r="Y72" s="59">
        <f t="shared" si="11"/>
        <v>35</v>
      </c>
      <c r="AA72" s="87"/>
    </row>
    <row r="73" spans="2:27" ht="15.75">
      <c r="B73" s="83" t="s">
        <v>118</v>
      </c>
      <c r="C73" s="25" t="s">
        <v>37</v>
      </c>
      <c r="D73" s="25">
        <v>9</v>
      </c>
      <c r="E73" s="25">
        <v>7</v>
      </c>
      <c r="F73" s="25">
        <v>5</v>
      </c>
      <c r="G73" s="25">
        <v>4</v>
      </c>
      <c r="H73" s="25">
        <v>6</v>
      </c>
      <c r="I73" s="25">
        <v>5</v>
      </c>
      <c r="J73" s="25">
        <v>8</v>
      </c>
      <c r="K73" s="25">
        <v>8</v>
      </c>
      <c r="L73" s="25">
        <v>7</v>
      </c>
      <c r="M73" s="20">
        <f>SUM(D73:L73)</f>
        <v>59</v>
      </c>
      <c r="N73" s="20" t="str">
        <f>C73</f>
        <v>Score</v>
      </c>
      <c r="O73" s="25">
        <v>8</v>
      </c>
      <c r="P73" s="25">
        <v>6</v>
      </c>
      <c r="Q73" s="25">
        <v>4</v>
      </c>
      <c r="R73" s="25">
        <v>9</v>
      </c>
      <c r="S73" s="25">
        <v>4</v>
      </c>
      <c r="T73" s="25">
        <v>7</v>
      </c>
      <c r="U73" s="137">
        <v>9</v>
      </c>
      <c r="V73" s="25">
        <v>6</v>
      </c>
      <c r="W73" s="25">
        <v>5</v>
      </c>
      <c r="X73" s="20">
        <f>SUM(O73:W73)</f>
        <v>58</v>
      </c>
      <c r="Y73" s="50">
        <f t="shared" si="11"/>
        <v>117</v>
      </c>
      <c r="Z73">
        <f>Y73-$Y$7</f>
        <v>45</v>
      </c>
      <c r="AA73">
        <f>Y73-$Y$7</f>
        <v>45</v>
      </c>
    </row>
    <row r="74" spans="2:27" ht="16.5" thickBot="1">
      <c r="B74" s="51"/>
      <c r="C74" s="65" t="s">
        <v>36</v>
      </c>
      <c r="D74" s="60" t="str">
        <f>IF((D73-(D$7+D72))=-1,3,(IF((D73-(D$7+D72))=-2,4,(IF((D73-(D$7+D72))=-3,5,(IF((D73-(D$7+D72))=0,2,(IF((D73-(D$7+D72))=1,1,(IF((D73-(D$7+D72))=2,0,(IF((D73-(D$7+D72))=3," ","  ")))))))))))))</f>
        <v> </v>
      </c>
      <c r="E74" s="60">
        <f aca="true" t="shared" si="50" ref="E74:L74">IF((E73-(E$7+E72))=-1,3,(IF((E73-(E$7+E72))=-2,4,(IF((E73-(E$7+E72))=-3,5,(IF((E73-(E$7+E72))=0,2,(IF((E73-(E$7+E72))=1,1,(IF((E73-(E$7+E72))=2,0,(IF((E73-(E$7+E72))=3," ","  ")))))))))))))</f>
        <v>1</v>
      </c>
      <c r="F74" s="60">
        <f t="shared" si="50"/>
        <v>3</v>
      </c>
      <c r="G74" s="60">
        <f t="shared" si="50"/>
        <v>3</v>
      </c>
      <c r="H74" s="60">
        <f t="shared" si="50"/>
        <v>2</v>
      </c>
      <c r="I74" s="60">
        <f t="shared" si="50"/>
        <v>2</v>
      </c>
      <c r="J74" s="60">
        <f t="shared" si="50"/>
        <v>1</v>
      </c>
      <c r="K74" s="60">
        <f t="shared" si="50"/>
        <v>0</v>
      </c>
      <c r="L74" s="60">
        <f t="shared" si="50"/>
        <v>1</v>
      </c>
      <c r="M74" s="60">
        <f t="shared" si="8"/>
        <v>13</v>
      </c>
      <c r="N74" s="65" t="str">
        <f t="shared" si="9"/>
        <v>Stableford </v>
      </c>
      <c r="O74" s="60">
        <f>IF((O73-(O$7+O72))=-1,3,(IF((O73-(O$7+O72))=-2,4,(IF((O73-(O$7+O72))=-3,5,(IF((O73-(O$7+O72))=0,2,(IF((O73-(O$7+O72))=1,1,(IF((O73-(O$7+O72))=2,0,(IF((O73-(O$7+O72))=3," ","  ")))))))))))))</f>
        <v>1</v>
      </c>
      <c r="P74" s="60">
        <f aca="true" t="shared" si="51" ref="P74:W74">IF((P73-(P$7+P72))=-1,3,(IF((P73-(P$7+P72))=-2,4,(IF((P73-(P$7+P72))=-3,5,(IF((P73-(P$7+P72))=0,2,(IF((P73-(P$7+P72))=1,1,(IF((P73-(P$7+P72))=2,0,(IF((P73-(P$7+P72))=3," ","  ")))))))))))))</f>
        <v>2</v>
      </c>
      <c r="Q74" s="60">
        <f t="shared" si="51"/>
        <v>3</v>
      </c>
      <c r="R74" s="60">
        <f t="shared" si="51"/>
        <v>0</v>
      </c>
      <c r="S74" s="60">
        <f t="shared" si="51"/>
        <v>3</v>
      </c>
      <c r="T74" s="60">
        <f t="shared" si="51"/>
        <v>1</v>
      </c>
      <c r="U74" s="60">
        <f t="shared" si="51"/>
        <v>0</v>
      </c>
      <c r="V74" s="60">
        <f t="shared" si="51"/>
        <v>2</v>
      </c>
      <c r="W74" s="60">
        <f t="shared" si="51"/>
        <v>2</v>
      </c>
      <c r="X74" s="60">
        <f t="shared" si="10"/>
        <v>14</v>
      </c>
      <c r="Y74" s="61">
        <f t="shared" si="11"/>
        <v>27</v>
      </c>
      <c r="AA74" s="87"/>
    </row>
    <row r="75" spans="2:27" ht="15.75" hidden="1">
      <c r="B75" s="54"/>
      <c r="C75" s="56" t="s">
        <v>34</v>
      </c>
      <c r="D75" s="48">
        <v>1</v>
      </c>
      <c r="E75" s="48">
        <v>1</v>
      </c>
      <c r="F75" s="48">
        <v>1</v>
      </c>
      <c r="G75" s="48">
        <v>2</v>
      </c>
      <c r="H75" s="48">
        <v>2</v>
      </c>
      <c r="I75" s="48">
        <v>1</v>
      </c>
      <c r="J75" s="48">
        <v>1</v>
      </c>
      <c r="K75" s="48">
        <v>1</v>
      </c>
      <c r="L75" s="48">
        <v>1</v>
      </c>
      <c r="M75" s="48">
        <f t="shared" si="8"/>
        <v>11</v>
      </c>
      <c r="N75" s="56" t="str">
        <f t="shared" si="9"/>
        <v>Coups rendus </v>
      </c>
      <c r="O75" s="48">
        <v>1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1</v>
      </c>
      <c r="X75" s="48">
        <f t="shared" si="10"/>
        <v>11</v>
      </c>
      <c r="Y75" s="49">
        <f t="shared" si="11"/>
        <v>22</v>
      </c>
      <c r="AA75" s="87"/>
    </row>
    <row r="76" spans="2:27" ht="16.5" customHeight="1" hidden="1">
      <c r="B76" s="83" t="s">
        <v>119</v>
      </c>
      <c r="C76" s="25" t="s">
        <v>35</v>
      </c>
      <c r="D76" s="25"/>
      <c r="E76" s="25"/>
      <c r="F76" s="25"/>
      <c r="G76" s="137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36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34</v>
      </c>
      <c r="D78" s="58">
        <v>1</v>
      </c>
      <c r="E78" s="58">
        <v>1</v>
      </c>
      <c r="F78" s="58">
        <v>1</v>
      </c>
      <c r="G78" s="58">
        <v>1</v>
      </c>
      <c r="H78" s="58">
        <v>2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10</v>
      </c>
      <c r="N78" s="64" t="str">
        <f t="shared" si="9"/>
        <v>Coups rendus </v>
      </c>
      <c r="O78" s="58">
        <v>1</v>
      </c>
      <c r="P78" s="58">
        <v>2</v>
      </c>
      <c r="Q78" s="58">
        <v>1</v>
      </c>
      <c r="R78" s="58">
        <v>1</v>
      </c>
      <c r="S78" s="58">
        <v>1</v>
      </c>
      <c r="T78" s="58">
        <v>2</v>
      </c>
      <c r="U78" s="58">
        <v>1</v>
      </c>
      <c r="V78" s="58">
        <v>1</v>
      </c>
      <c r="W78" s="58">
        <v>1</v>
      </c>
      <c r="X78" s="58">
        <f t="shared" si="10"/>
        <v>11</v>
      </c>
      <c r="Y78" s="59">
        <f t="shared" si="11"/>
        <v>21</v>
      </c>
      <c r="AA78" s="87"/>
    </row>
    <row r="79" spans="2:27" ht="15.75" hidden="1">
      <c r="B79" s="83" t="s">
        <v>120</v>
      </c>
      <c r="C79" s="25" t="s">
        <v>37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36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34</v>
      </c>
      <c r="D81" s="48">
        <v>0</v>
      </c>
      <c r="E81" s="48">
        <v>1</v>
      </c>
      <c r="F81" s="48">
        <v>1</v>
      </c>
      <c r="G81" s="48">
        <v>1</v>
      </c>
      <c r="H81" s="48">
        <v>1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8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1</v>
      </c>
      <c r="U81" s="48">
        <v>1</v>
      </c>
      <c r="V81" s="48">
        <v>1</v>
      </c>
      <c r="W81" s="48">
        <v>1</v>
      </c>
      <c r="X81" s="48">
        <f t="shared" si="56"/>
        <v>9</v>
      </c>
      <c r="Y81" s="49">
        <f t="shared" si="57"/>
        <v>17</v>
      </c>
      <c r="AA81" s="87"/>
    </row>
    <row r="82" spans="2:27" ht="15.75" hidden="1">
      <c r="B82" s="83" t="s">
        <v>121</v>
      </c>
      <c r="C82" s="25" t="s">
        <v>35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55"/>
      <c r="C83" s="57" t="s">
        <v>36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 hidden="1">
      <c r="B84" s="54"/>
      <c r="C84" s="64" t="s">
        <v>34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1</v>
      </c>
      <c r="L84" s="58">
        <v>1</v>
      </c>
      <c r="M84" s="58">
        <f t="shared" si="54"/>
        <v>9</v>
      </c>
      <c r="N84" s="64" t="str">
        <f t="shared" si="55"/>
        <v>Coups rendus </v>
      </c>
      <c r="O84" s="58">
        <v>1</v>
      </c>
      <c r="P84" s="58">
        <v>1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1</v>
      </c>
      <c r="W84" s="58">
        <v>1</v>
      </c>
      <c r="X84" s="58">
        <f t="shared" si="56"/>
        <v>10</v>
      </c>
      <c r="Y84" s="59">
        <f t="shared" si="57"/>
        <v>19</v>
      </c>
      <c r="AA84" s="87"/>
    </row>
    <row r="85" spans="2:27" ht="15.75" hidden="1">
      <c r="B85" s="83" t="s">
        <v>122</v>
      </c>
      <c r="C85" s="25" t="s">
        <v>37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>SUM(O85:W85)</f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55"/>
      <c r="C86" s="65" t="s">
        <v>36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 hidden="1">
      <c r="B87" s="47"/>
      <c r="C87" s="56" t="s">
        <v>34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2</v>
      </c>
      <c r="M87" s="48">
        <f t="shared" si="54"/>
        <v>15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2</v>
      </c>
      <c r="S87" s="48">
        <v>1</v>
      </c>
      <c r="T87" s="48">
        <v>2</v>
      </c>
      <c r="U87" s="48">
        <v>1</v>
      </c>
      <c r="V87" s="48">
        <v>2</v>
      </c>
      <c r="W87" s="48">
        <v>2</v>
      </c>
      <c r="X87" s="48">
        <f t="shared" si="56"/>
        <v>15</v>
      </c>
      <c r="Y87" s="49">
        <f t="shared" si="57"/>
        <v>30</v>
      </c>
      <c r="AA87" s="87"/>
    </row>
    <row r="88" spans="2:27" ht="15.75" hidden="1">
      <c r="B88" s="83" t="s">
        <v>123</v>
      </c>
      <c r="C88" s="25" t="s">
        <v>35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54"/>
        <v>0</v>
      </c>
      <c r="N88" s="20" t="str">
        <f t="shared" si="55"/>
        <v>Score </v>
      </c>
      <c r="O88" s="25"/>
      <c r="P88" s="25"/>
      <c r="Q88" s="25"/>
      <c r="R88" s="25"/>
      <c r="S88" s="25"/>
      <c r="T88" s="25"/>
      <c r="U88" s="25"/>
      <c r="V88" s="25"/>
      <c r="W88" s="25"/>
      <c r="X88" s="20">
        <f>SUM(O88:W88)</f>
        <v>0</v>
      </c>
      <c r="Y88" s="50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51"/>
      <c r="C89" s="57" t="s">
        <v>36</v>
      </c>
      <c r="D89" s="52" t="str">
        <f>IF((D88-(D$7+D87))=-1,3,(IF((D88-(D$7+D87))=-2,4,(IF((D88-(D$7+D87))=-3,5,(IF((D88-(D$7+D87))=0,2,(IF((D88-(D$7+D87))=1,1,(IF((D88-(D$7+D87))=2,0,(IF((D88-(D$7+D87))=3," ","  ")))))))))))))</f>
        <v>  </v>
      </c>
      <c r="E89" s="52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52" t="str">
        <f t="shared" si="64"/>
        <v>  </v>
      </c>
      <c r="G89" s="52" t="str">
        <f t="shared" si="64"/>
        <v>  </v>
      </c>
      <c r="H89" s="52" t="str">
        <f t="shared" si="64"/>
        <v>  </v>
      </c>
      <c r="I89" s="52" t="str">
        <f t="shared" si="64"/>
        <v>  </v>
      </c>
      <c r="J89" s="52" t="str">
        <f t="shared" si="64"/>
        <v>  </v>
      </c>
      <c r="K89" s="52" t="str">
        <f t="shared" si="64"/>
        <v>  </v>
      </c>
      <c r="L89" s="52" t="str">
        <f t="shared" si="64"/>
        <v>  </v>
      </c>
      <c r="M89" s="52">
        <f t="shared" si="54"/>
        <v>0</v>
      </c>
      <c r="N89" s="57" t="str">
        <f t="shared" si="55"/>
        <v>Stableford </v>
      </c>
      <c r="O89" s="52" t="str">
        <f>IF((O88-(O$7+O87))=-1,3,(IF((O88-(O$7+O87))=-2,4,(IF((O88-(O$7+O87))=-3,5,(IF((O88-(O$7+O87))=0,2,(IF((O88-(O$7+O87))=1,1,(IF((O88-(O$7+O87))=2,0,(IF((O88-(O$7+O87))=3," ","  ")))))))))))))</f>
        <v>  </v>
      </c>
      <c r="P89" s="52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52" t="str">
        <f t="shared" si="65"/>
        <v>  </v>
      </c>
      <c r="R89" s="52" t="str">
        <f t="shared" si="65"/>
        <v>  </v>
      </c>
      <c r="S89" s="52" t="str">
        <f t="shared" si="65"/>
        <v>  </v>
      </c>
      <c r="T89" s="52" t="str">
        <f t="shared" si="65"/>
        <v>  </v>
      </c>
      <c r="U89" s="52" t="str">
        <f t="shared" si="65"/>
        <v>  </v>
      </c>
      <c r="V89" s="52" t="str">
        <f t="shared" si="65"/>
        <v>  </v>
      </c>
      <c r="W89" s="52" t="str">
        <f t="shared" si="65"/>
        <v>  </v>
      </c>
      <c r="X89" s="52">
        <f t="shared" si="56"/>
        <v>0</v>
      </c>
      <c r="Y89" s="53">
        <f t="shared" si="57"/>
        <v>0</v>
      </c>
      <c r="AA89" s="87"/>
    </row>
    <row r="90" spans="2:27" ht="15.75" hidden="1">
      <c r="B90" s="54"/>
      <c r="C90" s="64" t="s">
        <v>34</v>
      </c>
      <c r="D90" s="58">
        <v>0</v>
      </c>
      <c r="E90" s="58">
        <v>0</v>
      </c>
      <c r="F90" s="58">
        <v>1</v>
      </c>
      <c r="G90" s="58">
        <v>1</v>
      </c>
      <c r="H90" s="58">
        <v>1</v>
      </c>
      <c r="I90" s="58">
        <v>1</v>
      </c>
      <c r="J90" s="58">
        <v>0</v>
      </c>
      <c r="K90" s="58">
        <v>0</v>
      </c>
      <c r="L90" s="58">
        <v>1</v>
      </c>
      <c r="M90" s="58">
        <f t="shared" si="54"/>
        <v>5</v>
      </c>
      <c r="N90" s="64" t="str">
        <f t="shared" si="55"/>
        <v>Coups rendus </v>
      </c>
      <c r="O90" s="58">
        <v>1</v>
      </c>
      <c r="P90" s="58">
        <v>1</v>
      </c>
      <c r="Q90" s="58">
        <v>0</v>
      </c>
      <c r="R90" s="58">
        <v>0</v>
      </c>
      <c r="S90" s="58">
        <v>0</v>
      </c>
      <c r="T90" s="58">
        <v>1</v>
      </c>
      <c r="U90" s="58">
        <v>0</v>
      </c>
      <c r="V90" s="58">
        <v>1</v>
      </c>
      <c r="W90" s="58">
        <v>1</v>
      </c>
      <c r="X90" s="58">
        <f t="shared" si="56"/>
        <v>5</v>
      </c>
      <c r="Y90" s="59">
        <f t="shared" si="57"/>
        <v>10</v>
      </c>
      <c r="AA90" s="87"/>
    </row>
    <row r="91" spans="2:27" ht="15.75" hidden="1">
      <c r="B91" s="83" t="s">
        <v>124</v>
      </c>
      <c r="C91" s="25" t="s">
        <v>37</v>
      </c>
      <c r="D91" s="137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25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36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>
        <f t="shared" si="71"/>
        <v>5</v>
      </c>
      <c r="R92" s="60" t="str">
        <f t="shared" si="71"/>
        <v>  </v>
      </c>
      <c r="S92" s="60">
        <f t="shared" si="71"/>
        <v>5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10</v>
      </c>
      <c r="Y92" s="61">
        <f t="shared" si="69"/>
        <v>10</v>
      </c>
      <c r="AA92" s="87"/>
    </row>
    <row r="93" spans="2:27" ht="19.5" customHeight="1" hidden="1">
      <c r="B93" s="47"/>
      <c r="C93" s="56" t="s">
        <v>34</v>
      </c>
      <c r="D93" s="48">
        <v>1</v>
      </c>
      <c r="E93" s="48">
        <v>2</v>
      </c>
      <c r="F93" s="48">
        <v>2</v>
      </c>
      <c r="G93" s="48">
        <v>2</v>
      </c>
      <c r="H93" s="48">
        <v>2</v>
      </c>
      <c r="I93" s="48">
        <v>2</v>
      </c>
      <c r="J93" s="48">
        <v>2</v>
      </c>
      <c r="K93" s="48">
        <v>2</v>
      </c>
      <c r="L93" s="48">
        <v>2</v>
      </c>
      <c r="M93" s="48">
        <f t="shared" si="66"/>
        <v>17</v>
      </c>
      <c r="N93" s="56" t="str">
        <f t="shared" si="67"/>
        <v>Coups rendus </v>
      </c>
      <c r="O93" s="48">
        <v>2</v>
      </c>
      <c r="P93" s="48">
        <v>2</v>
      </c>
      <c r="Q93" s="48">
        <v>2</v>
      </c>
      <c r="R93" s="48">
        <v>2</v>
      </c>
      <c r="S93" s="48">
        <v>2</v>
      </c>
      <c r="T93" s="48">
        <v>2</v>
      </c>
      <c r="U93" s="48">
        <v>2</v>
      </c>
      <c r="V93" s="48">
        <v>2</v>
      </c>
      <c r="W93" s="48">
        <v>2</v>
      </c>
      <c r="X93" s="48">
        <f t="shared" si="68"/>
        <v>18</v>
      </c>
      <c r="Y93" s="49">
        <f t="shared" si="69"/>
        <v>35</v>
      </c>
      <c r="AA93" s="87"/>
    </row>
    <row r="94" spans="2:27" ht="15.75" hidden="1">
      <c r="B94" s="83" t="s">
        <v>126</v>
      </c>
      <c r="C94" s="25" t="s">
        <v>35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36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34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1</v>
      </c>
      <c r="J96" s="58">
        <v>1</v>
      </c>
      <c r="K96" s="58">
        <v>1</v>
      </c>
      <c r="L96" s="58">
        <v>1</v>
      </c>
      <c r="M96" s="58">
        <f t="shared" si="66"/>
        <v>12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1</v>
      </c>
      <c r="S96" s="58">
        <v>1</v>
      </c>
      <c r="T96" s="58">
        <v>2</v>
      </c>
      <c r="U96" s="58">
        <v>1</v>
      </c>
      <c r="V96" s="58">
        <v>1</v>
      </c>
      <c r="W96" s="58">
        <v>1</v>
      </c>
      <c r="X96" s="58">
        <f t="shared" si="68"/>
        <v>12</v>
      </c>
      <c r="Y96" s="59">
        <f t="shared" si="69"/>
        <v>24</v>
      </c>
      <c r="AA96" s="87"/>
    </row>
    <row r="97" spans="2:27" ht="15.75" hidden="1">
      <c r="B97" s="83" t="s">
        <v>127</v>
      </c>
      <c r="C97" s="25" t="s">
        <v>37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36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34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f>SUM(D99:L99)</f>
        <v>9</v>
      </c>
      <c r="N99" s="56" t="str">
        <f>C99</f>
        <v>Coups rendus 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f>SUM(O99:W99)</f>
        <v>9</v>
      </c>
      <c r="Y99" s="49">
        <f>M99+X99</f>
        <v>18</v>
      </c>
    </row>
    <row r="100" spans="2:26" ht="15.75" hidden="1">
      <c r="B100" s="83" t="s">
        <v>129</v>
      </c>
      <c r="C100" s="25" t="s">
        <v>35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7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36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34</v>
      </c>
      <c r="D102" s="58">
        <v>1</v>
      </c>
      <c r="E102" s="58">
        <v>1</v>
      </c>
      <c r="F102" s="58">
        <v>1</v>
      </c>
      <c r="G102" s="58">
        <v>1</v>
      </c>
      <c r="H102" s="58">
        <v>2</v>
      </c>
      <c r="I102" s="58">
        <v>1</v>
      </c>
      <c r="J102" s="58">
        <v>1</v>
      </c>
      <c r="K102" s="58">
        <v>1</v>
      </c>
      <c r="L102" s="58">
        <v>1</v>
      </c>
      <c r="M102" s="58">
        <f t="shared" si="66"/>
        <v>10</v>
      </c>
      <c r="N102" s="64" t="str">
        <f t="shared" si="67"/>
        <v>Coups rendus </v>
      </c>
      <c r="O102" s="58">
        <v>1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1</v>
      </c>
      <c r="W102" s="58">
        <v>1</v>
      </c>
      <c r="X102" s="58">
        <f t="shared" si="68"/>
        <v>11</v>
      </c>
      <c r="Y102" s="59">
        <f t="shared" si="69"/>
        <v>21</v>
      </c>
    </row>
    <row r="103" spans="2:27" ht="15.75" hidden="1">
      <c r="B103" s="83" t="s">
        <v>130</v>
      </c>
      <c r="C103" s="25" t="s">
        <v>37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37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36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34</v>
      </c>
      <c r="D105" s="48">
        <v>1</v>
      </c>
      <c r="E105" s="48">
        <v>1</v>
      </c>
      <c r="F105" s="48">
        <v>1</v>
      </c>
      <c r="G105" s="48">
        <v>2</v>
      </c>
      <c r="H105" s="48">
        <v>2</v>
      </c>
      <c r="I105" s="48">
        <v>1</v>
      </c>
      <c r="J105" s="48">
        <v>1</v>
      </c>
      <c r="K105" s="48">
        <v>1</v>
      </c>
      <c r="L105" s="48">
        <v>1</v>
      </c>
      <c r="M105" s="48">
        <f t="shared" si="66"/>
        <v>11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1</v>
      </c>
      <c r="S105" s="48">
        <v>1</v>
      </c>
      <c r="T105" s="48">
        <v>2</v>
      </c>
      <c r="U105" s="48">
        <v>1</v>
      </c>
      <c r="V105" s="48">
        <v>1</v>
      </c>
      <c r="W105" s="48">
        <v>1</v>
      </c>
      <c r="X105" s="48">
        <f t="shared" si="68"/>
        <v>12</v>
      </c>
      <c r="Y105" s="49">
        <f t="shared" si="69"/>
        <v>23</v>
      </c>
    </row>
    <row r="106" spans="2:27" ht="15.75" hidden="1">
      <c r="B106" s="83" t="s">
        <v>131</v>
      </c>
      <c r="C106" s="25" t="s">
        <v>35</v>
      </c>
      <c r="D106" s="25"/>
      <c r="E106" s="25"/>
      <c r="F106" s="25"/>
      <c r="G106" s="25"/>
      <c r="H106" s="137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36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>
      <c r="B108" s="47"/>
      <c r="C108" s="64" t="s">
        <v>34</v>
      </c>
      <c r="D108" s="58">
        <v>0</v>
      </c>
      <c r="E108" s="58">
        <v>1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8</v>
      </c>
      <c r="N108" s="64" t="str">
        <f t="shared" si="67"/>
        <v>Coups rendus </v>
      </c>
      <c r="O108" s="58">
        <v>1</v>
      </c>
      <c r="P108" s="58">
        <v>1</v>
      </c>
      <c r="Q108" s="58">
        <v>1</v>
      </c>
      <c r="R108" s="58">
        <v>1</v>
      </c>
      <c r="S108" s="58">
        <v>1</v>
      </c>
      <c r="T108" s="58">
        <v>1</v>
      </c>
      <c r="U108" s="58">
        <v>0</v>
      </c>
      <c r="V108" s="58">
        <v>1</v>
      </c>
      <c r="W108" s="58">
        <v>1</v>
      </c>
      <c r="X108" s="58">
        <f t="shared" si="68"/>
        <v>8</v>
      </c>
      <c r="Y108" s="59">
        <f t="shared" si="69"/>
        <v>16</v>
      </c>
    </row>
    <row r="109" spans="2:27" ht="15.75">
      <c r="B109" s="83" t="s">
        <v>132</v>
      </c>
      <c r="C109" s="25" t="s">
        <v>37</v>
      </c>
      <c r="D109" s="137">
        <v>6</v>
      </c>
      <c r="E109" s="25">
        <v>5</v>
      </c>
      <c r="F109" s="25">
        <v>4</v>
      </c>
      <c r="G109" s="25">
        <v>3</v>
      </c>
      <c r="H109" s="25">
        <v>3</v>
      </c>
      <c r="I109" s="25">
        <v>4</v>
      </c>
      <c r="J109" s="25">
        <v>6</v>
      </c>
      <c r="K109" s="25">
        <v>4</v>
      </c>
      <c r="L109" s="25">
        <v>6</v>
      </c>
      <c r="M109" s="20">
        <f t="shared" si="66"/>
        <v>41</v>
      </c>
      <c r="N109" s="20" t="str">
        <f t="shared" si="67"/>
        <v>Score</v>
      </c>
      <c r="O109" s="25">
        <v>7</v>
      </c>
      <c r="P109" s="25">
        <v>4</v>
      </c>
      <c r="Q109" s="25">
        <v>3</v>
      </c>
      <c r="R109" s="25">
        <v>9</v>
      </c>
      <c r="S109" s="25">
        <v>3</v>
      </c>
      <c r="T109" s="25">
        <v>6</v>
      </c>
      <c r="U109" s="25">
        <v>5</v>
      </c>
      <c r="V109" s="25">
        <v>4</v>
      </c>
      <c r="W109" s="25">
        <v>3</v>
      </c>
      <c r="X109" s="20">
        <f t="shared" si="68"/>
        <v>44</v>
      </c>
      <c r="Y109" s="50">
        <f t="shared" si="69"/>
        <v>85</v>
      </c>
      <c r="Z109">
        <f>Y109-$Y$7</f>
        <v>13</v>
      </c>
      <c r="AA109">
        <f>Y109-$Y$7</f>
        <v>13</v>
      </c>
    </row>
    <row r="110" spans="2:25" ht="15.75" thickBot="1">
      <c r="B110" s="51"/>
      <c r="C110" s="65" t="s">
        <v>36</v>
      </c>
      <c r="D110" s="60">
        <f>IF((D109-(D$7+D108))=-1,3,(IF((D109-(D$7+D108))=-2,4,(IF((D109-(D$7+D108))=-3,5,(IF((D109-(D$7+D108))=0,2,(IF((D109-(D$7+D108))=1,1,(IF((D109-(D$7+D108))=2,0,(IF((D109-(D$7+D108))=3," ","  ")))))))))))))</f>
        <v>1</v>
      </c>
      <c r="E110" s="60">
        <f aca="true" t="shared" si="82" ref="E110:L110">IF((E109-(E$7+E108))=-1,3,(IF((E109-(E$7+E108))=-2,4,(IF((E109-(E$7+E108))=-3,5,(IF((E109-(E$7+E108))=0,2,(IF((E109-(E$7+E108))=1,1,(IF((E109-(E$7+E108))=2,0,(IF((E109-(E$7+E108))=3," ","  ")))))))))))))</f>
        <v>2</v>
      </c>
      <c r="F110" s="60">
        <f t="shared" si="82"/>
        <v>3</v>
      </c>
      <c r="G110" s="60">
        <f t="shared" si="82"/>
        <v>3</v>
      </c>
      <c r="H110" s="60">
        <f t="shared" si="82"/>
        <v>4</v>
      </c>
      <c r="I110" s="60">
        <f t="shared" si="82"/>
        <v>2</v>
      </c>
      <c r="J110" s="60">
        <f t="shared" si="82"/>
        <v>2</v>
      </c>
      <c r="K110" s="60">
        <f t="shared" si="82"/>
        <v>3</v>
      </c>
      <c r="L110" s="60">
        <f t="shared" si="82"/>
        <v>1</v>
      </c>
      <c r="M110" s="60">
        <f t="shared" si="66"/>
        <v>21</v>
      </c>
      <c r="N110" s="65" t="str">
        <f t="shared" si="67"/>
        <v>Stableford </v>
      </c>
      <c r="O110" s="60">
        <f>IF((O109-(O$7+O108))=-1,3,(IF((O109-(O$7+O108))=-2,4,(IF((O109-(O$7+O108))=-3,5,(IF((O109-(O$7+O108))=0,2,(IF((O109-(O$7+O108))=1,1,(IF((O109-(O$7+O108))=2,0,(IF((O109-(O$7+O108))=3," ","  ")))))))))))))</f>
        <v>1</v>
      </c>
      <c r="P110" s="60">
        <f aca="true" t="shared" si="83" ref="P110:W110">IF((P109-(P$7+P108))=-1,3,(IF((P109-(P$7+P108))=-2,4,(IF((P109-(P$7+P108))=-3,5,(IF((P109-(P$7+P108))=0,2,(IF((P109-(P$7+P108))=1,1,(IF((P109-(P$7+P108))=2,0,(IF((P109-(P$7+P108))=3," ","  ")))))))))))))</f>
        <v>3</v>
      </c>
      <c r="Q110" s="60">
        <f t="shared" si="83"/>
        <v>3</v>
      </c>
      <c r="R110" s="60" t="str">
        <f t="shared" si="83"/>
        <v> </v>
      </c>
      <c r="S110" s="60">
        <f t="shared" si="83"/>
        <v>3</v>
      </c>
      <c r="T110" s="60">
        <f t="shared" si="83"/>
        <v>1</v>
      </c>
      <c r="U110" s="60">
        <f t="shared" si="83"/>
        <v>2</v>
      </c>
      <c r="V110" s="60">
        <f t="shared" si="83"/>
        <v>3</v>
      </c>
      <c r="W110" s="60">
        <f t="shared" si="83"/>
        <v>3</v>
      </c>
      <c r="X110" s="60">
        <f t="shared" si="68"/>
        <v>19</v>
      </c>
      <c r="Y110" s="61">
        <f t="shared" si="69"/>
        <v>40</v>
      </c>
    </row>
    <row r="111" spans="2:25" ht="15">
      <c r="B111" s="54"/>
      <c r="C111" s="56" t="s">
        <v>34</v>
      </c>
      <c r="D111" s="48">
        <v>0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8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0</v>
      </c>
      <c r="V111" s="48">
        <v>1</v>
      </c>
      <c r="W111" s="48">
        <v>1</v>
      </c>
      <c r="X111" s="48">
        <f t="shared" si="68"/>
        <v>8</v>
      </c>
      <c r="Y111" s="49">
        <f t="shared" si="69"/>
        <v>16</v>
      </c>
    </row>
    <row r="112" spans="2:26" ht="15.75">
      <c r="B112" s="83" t="s">
        <v>133</v>
      </c>
      <c r="C112" s="25" t="s">
        <v>35</v>
      </c>
      <c r="D112" s="25">
        <v>7</v>
      </c>
      <c r="E112" s="25">
        <v>5</v>
      </c>
      <c r="F112" s="25">
        <v>5</v>
      </c>
      <c r="G112" s="25">
        <v>3</v>
      </c>
      <c r="H112" s="25">
        <v>5</v>
      </c>
      <c r="I112" s="25">
        <v>3</v>
      </c>
      <c r="J112" s="25">
        <v>7</v>
      </c>
      <c r="K112" s="25">
        <v>4</v>
      </c>
      <c r="L112" s="25">
        <v>5</v>
      </c>
      <c r="M112" s="20">
        <f>SUM(D112:L112)</f>
        <v>44</v>
      </c>
      <c r="N112" s="20" t="str">
        <f>C112</f>
        <v>Score </v>
      </c>
      <c r="O112" s="25">
        <v>8</v>
      </c>
      <c r="P112" s="25">
        <v>4</v>
      </c>
      <c r="Q112" s="25">
        <v>3</v>
      </c>
      <c r="R112" s="25">
        <v>6</v>
      </c>
      <c r="S112" s="25">
        <v>4</v>
      </c>
      <c r="T112" s="25">
        <v>5</v>
      </c>
      <c r="U112" s="25">
        <v>5</v>
      </c>
      <c r="V112" s="25">
        <v>4</v>
      </c>
      <c r="W112" s="25">
        <v>4</v>
      </c>
      <c r="X112" s="20">
        <f>SUM(O112:W112)</f>
        <v>43</v>
      </c>
      <c r="Y112" s="50">
        <f t="shared" si="69"/>
        <v>87</v>
      </c>
      <c r="Z112">
        <f>Y112-$Y$7</f>
        <v>15</v>
      </c>
    </row>
    <row r="113" spans="2:25" ht="15.75" thickBot="1">
      <c r="B113" s="55"/>
      <c r="C113" s="57" t="s">
        <v>36</v>
      </c>
      <c r="D113" s="52">
        <f>IF((D112-(D$7+D111))=-1,3,(IF((D112-(D$7+D111))=-2,4,(IF((D112-(D$7+D111))=-3,5,(IF((D112-(D$7+D111))=0,2,(IF((D112-(D$7+D111))=1,1,(IF((D112-(D$7+D111))=2,0,(IF((D112-(D$7+D111))=3," ","  ")))))))))))))</f>
        <v>0</v>
      </c>
      <c r="E113" s="52">
        <f aca="true" t="shared" si="84" ref="E113:L113">IF((E112-(E$7+E111))=-1,3,(IF((E112-(E$7+E111))=-2,4,(IF((E112-(E$7+E111))=-3,5,(IF((E112-(E$7+E111))=0,2,(IF((E112-(E$7+E111))=1,1,(IF((E112-(E$7+E111))=2,0,(IF((E112-(E$7+E111))=3," ","  ")))))))))))))</f>
        <v>2</v>
      </c>
      <c r="F113" s="52">
        <f t="shared" si="84"/>
        <v>2</v>
      </c>
      <c r="G113" s="52">
        <f t="shared" si="84"/>
        <v>3</v>
      </c>
      <c r="H113" s="52">
        <f t="shared" si="84"/>
        <v>2</v>
      </c>
      <c r="I113" s="52">
        <f t="shared" si="84"/>
        <v>3</v>
      </c>
      <c r="J113" s="52">
        <f t="shared" si="84"/>
        <v>1</v>
      </c>
      <c r="K113" s="52">
        <f t="shared" si="84"/>
        <v>3</v>
      </c>
      <c r="L113" s="52">
        <f t="shared" si="84"/>
        <v>2</v>
      </c>
      <c r="M113" s="52">
        <f t="shared" si="66"/>
        <v>18</v>
      </c>
      <c r="N113" s="57" t="str">
        <f t="shared" si="67"/>
        <v>Stableford </v>
      </c>
      <c r="O113" s="52">
        <f>IF((O112-(O$7+O111))=-1,3,(IF((O112-(O$7+O111))=-2,4,(IF((O112-(O$7+O111))=-3,5,(IF((O112-(O$7+O111))=0,2,(IF((O112-(O$7+O111))=1,1,(IF((O112-(O$7+O111))=2,0,(IF((O112-(O$7+O111))=3," ","  ")))))))))))))</f>
        <v>0</v>
      </c>
      <c r="P113" s="52">
        <f aca="true" t="shared" si="85" ref="P113:W113">IF((P112-(P$7+P111))=-1,3,(IF((P112-(P$7+P111))=-2,4,(IF((P112-(P$7+P111))=-3,5,(IF((P112-(P$7+P111))=0,2,(IF((P112-(P$7+P111))=1,1,(IF((P112-(P$7+P111))=2,0,(IF((P112-(P$7+P111))=3," ","  ")))))))))))))</f>
        <v>3</v>
      </c>
      <c r="Q113" s="52">
        <f t="shared" si="85"/>
        <v>3</v>
      </c>
      <c r="R113" s="52">
        <f t="shared" si="85"/>
        <v>2</v>
      </c>
      <c r="S113" s="52">
        <f t="shared" si="85"/>
        <v>2</v>
      </c>
      <c r="T113" s="52">
        <f t="shared" si="85"/>
        <v>2</v>
      </c>
      <c r="U113" s="52">
        <f t="shared" si="85"/>
        <v>2</v>
      </c>
      <c r="V113" s="52">
        <f t="shared" si="85"/>
        <v>3</v>
      </c>
      <c r="W113" s="52">
        <f t="shared" si="85"/>
        <v>2</v>
      </c>
      <c r="X113" s="52">
        <f t="shared" si="68"/>
        <v>19</v>
      </c>
      <c r="Y113" s="53">
        <f t="shared" si="69"/>
        <v>37</v>
      </c>
    </row>
    <row r="114" spans="2:25" ht="15.75" customHeight="1" hidden="1">
      <c r="B114" s="47"/>
      <c r="C114" s="64" t="s">
        <v>34</v>
      </c>
      <c r="D114" s="58">
        <v>0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8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f t="shared" si="68"/>
        <v>9</v>
      </c>
      <c r="Y114" s="59">
        <f t="shared" si="69"/>
        <v>17</v>
      </c>
    </row>
    <row r="115" spans="2:26" ht="15.75" hidden="1">
      <c r="B115" s="83" t="s">
        <v>134</v>
      </c>
      <c r="C115" s="25" t="s">
        <v>37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36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34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 t="s">
        <v>135</v>
      </c>
      <c r="C118" s="25" t="s">
        <v>35</v>
      </c>
      <c r="D118" s="25"/>
      <c r="E118" s="25"/>
      <c r="F118" s="25"/>
      <c r="G118" s="25"/>
      <c r="H118" s="25"/>
      <c r="I118" s="25"/>
      <c r="J118" s="137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36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34</v>
      </c>
      <c r="D120" s="58">
        <v>1</v>
      </c>
      <c r="E120" s="58">
        <v>2</v>
      </c>
      <c r="F120" s="58">
        <v>2</v>
      </c>
      <c r="G120" s="58">
        <v>2</v>
      </c>
      <c r="H120" s="58">
        <v>2</v>
      </c>
      <c r="I120" s="58">
        <v>2</v>
      </c>
      <c r="J120" s="58">
        <v>2</v>
      </c>
      <c r="K120" s="58">
        <v>2</v>
      </c>
      <c r="L120" s="58">
        <v>2</v>
      </c>
      <c r="M120" s="58">
        <f t="shared" si="66"/>
        <v>17</v>
      </c>
      <c r="N120" s="64" t="str">
        <f t="shared" si="67"/>
        <v>Coups rendus </v>
      </c>
      <c r="O120" s="58">
        <v>2</v>
      </c>
      <c r="P120" s="58">
        <v>2</v>
      </c>
      <c r="Q120" s="58">
        <v>2</v>
      </c>
      <c r="R120" s="58">
        <v>2</v>
      </c>
      <c r="S120" s="58">
        <v>2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17</v>
      </c>
      <c r="Y120" s="59">
        <f t="shared" si="69"/>
        <v>34</v>
      </c>
    </row>
    <row r="121" spans="2:26" ht="15.75" hidden="1">
      <c r="B121" s="83" t="s">
        <v>137</v>
      </c>
      <c r="C121" s="25" t="s">
        <v>37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36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34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 t="s">
        <v>138</v>
      </c>
      <c r="C124" s="25" t="s">
        <v>35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36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>
      <c r="B126" s="47"/>
      <c r="C126" s="64" t="s">
        <v>34</v>
      </c>
      <c r="D126" s="58">
        <v>2</v>
      </c>
      <c r="E126" s="58">
        <v>2</v>
      </c>
      <c r="F126" s="58">
        <v>2</v>
      </c>
      <c r="G126" s="58">
        <v>2</v>
      </c>
      <c r="H126" s="58">
        <v>3</v>
      </c>
      <c r="I126" s="58">
        <v>2</v>
      </c>
      <c r="J126" s="58">
        <v>2</v>
      </c>
      <c r="K126" s="58">
        <v>2</v>
      </c>
      <c r="L126" s="58">
        <v>2</v>
      </c>
      <c r="M126" s="58">
        <f>SUM(D126:L126)</f>
        <v>19</v>
      </c>
      <c r="N126" s="64" t="str">
        <f>C126</f>
        <v>Coups rendus </v>
      </c>
      <c r="O126" s="58">
        <v>2</v>
      </c>
      <c r="P126" s="58">
        <v>3</v>
      </c>
      <c r="Q126" s="58">
        <v>2</v>
      </c>
      <c r="R126" s="58">
        <v>2</v>
      </c>
      <c r="S126" s="58">
        <v>2</v>
      </c>
      <c r="T126" s="58">
        <v>3</v>
      </c>
      <c r="U126" s="58">
        <v>2</v>
      </c>
      <c r="V126" s="58">
        <v>2</v>
      </c>
      <c r="W126" s="58">
        <v>2</v>
      </c>
      <c r="X126" s="58">
        <f t="shared" si="68"/>
        <v>20</v>
      </c>
      <c r="Y126" s="59">
        <f t="shared" si="69"/>
        <v>39</v>
      </c>
    </row>
    <row r="127" spans="2:26" ht="15.75">
      <c r="B127" s="83" t="s">
        <v>139</v>
      </c>
      <c r="C127" s="25" t="s">
        <v>37</v>
      </c>
      <c r="D127" s="25">
        <v>7</v>
      </c>
      <c r="E127" s="25">
        <v>6</v>
      </c>
      <c r="F127" s="25">
        <v>8</v>
      </c>
      <c r="G127" s="25">
        <v>5</v>
      </c>
      <c r="H127" s="25">
        <v>5</v>
      </c>
      <c r="I127" s="25">
        <v>6</v>
      </c>
      <c r="J127" s="25">
        <v>7</v>
      </c>
      <c r="K127" s="25">
        <v>7</v>
      </c>
      <c r="L127" s="25">
        <v>7</v>
      </c>
      <c r="M127" s="20">
        <f>SUM(D127:L127)</f>
        <v>58</v>
      </c>
      <c r="N127" s="20" t="str">
        <f>C127</f>
        <v>Score</v>
      </c>
      <c r="O127" s="25">
        <v>9</v>
      </c>
      <c r="P127" s="25">
        <v>5</v>
      </c>
      <c r="Q127" s="25">
        <v>6</v>
      </c>
      <c r="R127" s="25">
        <v>7</v>
      </c>
      <c r="S127" s="25">
        <v>4</v>
      </c>
      <c r="T127" s="25">
        <v>8</v>
      </c>
      <c r="U127" s="25">
        <v>6</v>
      </c>
      <c r="V127" s="25">
        <v>4</v>
      </c>
      <c r="W127" s="25">
        <v>4</v>
      </c>
      <c r="X127" s="20">
        <f t="shared" si="68"/>
        <v>53</v>
      </c>
      <c r="Y127" s="50">
        <f t="shared" si="69"/>
        <v>111</v>
      </c>
      <c r="Z127">
        <f>Y127-$Y$7</f>
        <v>39</v>
      </c>
    </row>
    <row r="128" spans="2:25" ht="15.75" thickBot="1">
      <c r="B128" s="51"/>
      <c r="C128" s="65" t="s">
        <v>36</v>
      </c>
      <c r="D128" s="60">
        <f>IF((D127-(D$7+D126))=-1,3,(IF((D127-(D$7+D126))=-2,4,(IF((D127-(D$7+D126))=-3,5,(IF((D127-(D$7+D126))=0,2,(IF((D127-(D$7+D126))=1,1,(IF((D127-(D$7+D126))=2,0,(IF((D127-(D$7+D126))=3," ","  ")))))))))))))</f>
        <v>2</v>
      </c>
      <c r="E128" s="60">
        <f aca="true" t="shared" si="94" ref="E128:L128">IF((E127-(E$7+E126))=-1,3,(IF((E127-(E$7+E126))=-2,4,(IF((E127-(E$7+E126))=-3,5,(IF((E127-(E$7+E126))=0,2,(IF((E127-(E$7+E126))=1,1,(IF((E127-(E$7+E126))=2,0,(IF((E127-(E$7+E126))=3," ","  ")))))))))))))</f>
        <v>2</v>
      </c>
      <c r="F128" s="60">
        <f t="shared" si="94"/>
        <v>0</v>
      </c>
      <c r="G128" s="60">
        <f t="shared" si="94"/>
        <v>2</v>
      </c>
      <c r="H128" s="60">
        <f t="shared" si="94"/>
        <v>4</v>
      </c>
      <c r="I128" s="60">
        <f t="shared" si="94"/>
        <v>1</v>
      </c>
      <c r="J128" s="60">
        <f t="shared" si="94"/>
        <v>2</v>
      </c>
      <c r="K128" s="60">
        <f t="shared" si="94"/>
        <v>1</v>
      </c>
      <c r="L128" s="60">
        <f t="shared" si="94"/>
        <v>1</v>
      </c>
      <c r="M128" s="60">
        <f t="shared" si="66"/>
        <v>15</v>
      </c>
      <c r="N128" s="65" t="str">
        <f t="shared" si="67"/>
        <v>Stableford </v>
      </c>
      <c r="O128" s="60">
        <f>IF((O127-(O$7+O126))=-1,3,(IF((O127-(O$7+O126))=-2,4,(IF((O127-(O$7+O126))=-3,5,(IF((O127-(O$7+O126))=0,2,(IF((O127-(O$7+O126))=1,1,(IF((O127-(O$7+O126))=2,0,(IF((O127-(O$7+O126))=3," ","  ")))))))))))))</f>
        <v>0</v>
      </c>
      <c r="P128" s="60">
        <f aca="true" t="shared" si="95" ref="P128:W128">IF((P127-(P$7+P126))=-1,3,(IF((P127-(P$7+P126))=-2,4,(IF((P127-(P$7+P126))=-3,5,(IF((P127-(P$7+P126))=0,2,(IF((P127-(P$7+P126))=1,1,(IF((P127-(P$7+P126))=2,0,(IF((P127-(P$7+P126))=3," ","  ")))))))))))))</f>
        <v>4</v>
      </c>
      <c r="Q128" s="60">
        <f t="shared" si="95"/>
        <v>1</v>
      </c>
      <c r="R128" s="60">
        <f t="shared" si="95"/>
        <v>2</v>
      </c>
      <c r="S128" s="60">
        <f t="shared" si="95"/>
        <v>3</v>
      </c>
      <c r="T128" s="60">
        <f t="shared" si="95"/>
        <v>1</v>
      </c>
      <c r="U128" s="60">
        <f t="shared" si="95"/>
        <v>3</v>
      </c>
      <c r="V128" s="60">
        <f t="shared" si="95"/>
        <v>4</v>
      </c>
      <c r="W128" s="60">
        <f t="shared" si="95"/>
        <v>3</v>
      </c>
      <c r="X128" s="60">
        <f t="shared" si="68"/>
        <v>21</v>
      </c>
      <c r="Y128" s="61">
        <f t="shared" si="69"/>
        <v>36</v>
      </c>
    </row>
    <row r="129" spans="2:25" ht="15" hidden="1">
      <c r="B129" s="54"/>
      <c r="C129" s="56" t="s">
        <v>34</v>
      </c>
      <c r="D129" s="48">
        <v>1</v>
      </c>
      <c r="E129" s="48">
        <v>1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1</v>
      </c>
      <c r="L129" s="48">
        <v>2</v>
      </c>
      <c r="M129" s="48">
        <f t="shared" si="66"/>
        <v>14</v>
      </c>
      <c r="N129" s="56" t="str">
        <f t="shared" si="67"/>
        <v>Coups rendus </v>
      </c>
      <c r="O129" s="48">
        <v>2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14</v>
      </c>
      <c r="Y129" s="49">
        <f t="shared" si="69"/>
        <v>28</v>
      </c>
    </row>
    <row r="130" spans="2:26" ht="15.75" hidden="1">
      <c r="B130" s="83" t="s">
        <v>140</v>
      </c>
      <c r="C130" s="25" t="s">
        <v>35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36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>
      <c r="B132" s="47"/>
      <c r="C132" s="64" t="s">
        <v>34</v>
      </c>
      <c r="D132" s="58">
        <v>2</v>
      </c>
      <c r="E132" s="58">
        <v>2</v>
      </c>
      <c r="F132" s="58">
        <v>2</v>
      </c>
      <c r="G132" s="58">
        <v>2</v>
      </c>
      <c r="H132" s="58">
        <v>2</v>
      </c>
      <c r="I132" s="58">
        <v>2</v>
      </c>
      <c r="J132" s="58">
        <v>2</v>
      </c>
      <c r="K132" s="58">
        <v>2</v>
      </c>
      <c r="L132" s="58">
        <v>2</v>
      </c>
      <c r="M132" s="58">
        <f t="shared" si="66"/>
        <v>18</v>
      </c>
      <c r="N132" s="64" t="str">
        <f t="shared" si="67"/>
        <v>Coups rendus </v>
      </c>
      <c r="O132" s="58">
        <v>2</v>
      </c>
      <c r="P132" s="58">
        <v>2</v>
      </c>
      <c r="Q132" s="58">
        <v>2</v>
      </c>
      <c r="R132" s="58">
        <v>2</v>
      </c>
      <c r="S132" s="58">
        <v>2</v>
      </c>
      <c r="T132" s="58">
        <v>3</v>
      </c>
      <c r="U132" s="58">
        <v>2</v>
      </c>
      <c r="V132" s="58">
        <v>2</v>
      </c>
      <c r="W132" s="58">
        <v>2</v>
      </c>
      <c r="X132" s="58">
        <f t="shared" si="68"/>
        <v>19</v>
      </c>
      <c r="Y132" s="59">
        <f t="shared" si="69"/>
        <v>37</v>
      </c>
    </row>
    <row r="133" spans="2:26" ht="15.75">
      <c r="B133" s="83" t="s">
        <v>141</v>
      </c>
      <c r="C133" s="25" t="s">
        <v>37</v>
      </c>
      <c r="D133" s="25">
        <v>7</v>
      </c>
      <c r="E133" s="25">
        <v>6</v>
      </c>
      <c r="F133" s="25">
        <v>7</v>
      </c>
      <c r="G133" s="25">
        <v>5</v>
      </c>
      <c r="H133" s="25">
        <v>8</v>
      </c>
      <c r="I133" s="25">
        <v>6</v>
      </c>
      <c r="J133" s="25">
        <v>9</v>
      </c>
      <c r="K133" s="137">
        <v>7</v>
      </c>
      <c r="L133" s="25">
        <v>8</v>
      </c>
      <c r="M133" s="20">
        <f t="shared" si="66"/>
        <v>63</v>
      </c>
      <c r="N133" s="20" t="str">
        <f t="shared" si="67"/>
        <v>Score</v>
      </c>
      <c r="O133" s="25">
        <v>7</v>
      </c>
      <c r="P133" s="25">
        <v>6</v>
      </c>
      <c r="Q133" s="25">
        <v>5</v>
      </c>
      <c r="R133" s="137">
        <v>9</v>
      </c>
      <c r="S133" s="25">
        <v>5</v>
      </c>
      <c r="T133" s="25">
        <v>6</v>
      </c>
      <c r="U133" s="25">
        <v>8</v>
      </c>
      <c r="V133" s="25">
        <v>8</v>
      </c>
      <c r="W133" s="25">
        <v>4</v>
      </c>
      <c r="X133" s="20">
        <f t="shared" si="68"/>
        <v>58</v>
      </c>
      <c r="Y133" s="50">
        <f t="shared" si="69"/>
        <v>121</v>
      </c>
      <c r="Z133">
        <f>Y133-$Y$7</f>
        <v>49</v>
      </c>
    </row>
    <row r="134" spans="2:25" ht="15.75" thickBot="1">
      <c r="B134" s="51"/>
      <c r="C134" s="65" t="s">
        <v>36</v>
      </c>
      <c r="D134" s="60">
        <f>IF((D133-(D$7+D132))=-1,3,(IF((D133-(D$7+D132))=-2,4,(IF((D133-(D$7+D132))=-3,5,(IF((D133-(D$7+D132))=0,2,(IF((D133-(D$7+D132))=1,1,(IF((D133-(D$7+D132))=2,0,(IF((D133-(D$7+D132))=3," ","  ")))))))))))))</f>
        <v>2</v>
      </c>
      <c r="E134" s="60">
        <f aca="true" t="shared" si="98" ref="E134:L134">IF((E133-(E$7+E132))=-1,3,(IF((E133-(E$7+E132))=-2,4,(IF((E133-(E$7+E132))=-3,5,(IF((E133-(E$7+E132))=0,2,(IF((E133-(E$7+E132))=1,1,(IF((E133-(E$7+E132))=2,0,(IF((E133-(E$7+E132))=3," ","  ")))))))))))))</f>
        <v>2</v>
      </c>
      <c r="F134" s="60">
        <f t="shared" si="98"/>
        <v>1</v>
      </c>
      <c r="G134" s="60">
        <f t="shared" si="98"/>
        <v>2</v>
      </c>
      <c r="H134" s="60">
        <f t="shared" si="98"/>
        <v>0</v>
      </c>
      <c r="I134" s="60">
        <f t="shared" si="98"/>
        <v>1</v>
      </c>
      <c r="J134" s="60">
        <f t="shared" si="98"/>
        <v>0</v>
      </c>
      <c r="K134" s="60">
        <f t="shared" si="98"/>
        <v>1</v>
      </c>
      <c r="L134" s="60">
        <f t="shared" si="98"/>
        <v>0</v>
      </c>
      <c r="M134" s="60">
        <f t="shared" si="66"/>
        <v>9</v>
      </c>
      <c r="N134" s="65" t="str">
        <f t="shared" si="67"/>
        <v>Stableford </v>
      </c>
      <c r="O134" s="60">
        <f>IF((O133-(O$7+O132))=-1,3,(IF((O133-(O$7+O132))=-2,4,(IF((O133-(O$7+O132))=-3,5,(IF((O133-(O$7+O132))=0,2,(IF((O133-(O$7+O132))=1,1,(IF((O133-(O$7+O132))=2,0,(IF((O133-(O$7+O132))=3," ","  ")))))))))))))</f>
        <v>2</v>
      </c>
      <c r="P134" s="60">
        <f aca="true" t="shared" si="99" ref="P134:W134">IF((P133-(P$7+P132))=-1,3,(IF((P133-(P$7+P132))=-2,4,(IF((P133-(P$7+P132))=-3,5,(IF((P133-(P$7+P132))=0,2,(IF((P133-(P$7+P132))=1,1,(IF((P133-(P$7+P132))=2,0,(IF((P133-(P$7+P132))=3," ","  ")))))))))))))</f>
        <v>2</v>
      </c>
      <c r="Q134" s="60">
        <f t="shared" si="99"/>
        <v>2</v>
      </c>
      <c r="R134" s="60">
        <f t="shared" si="99"/>
        <v>0</v>
      </c>
      <c r="S134" s="60">
        <f t="shared" si="99"/>
        <v>2</v>
      </c>
      <c r="T134" s="60">
        <f t="shared" si="99"/>
        <v>3</v>
      </c>
      <c r="U134" s="60">
        <f t="shared" si="99"/>
        <v>1</v>
      </c>
      <c r="V134" s="60">
        <f t="shared" si="99"/>
        <v>0</v>
      </c>
      <c r="W134" s="60">
        <f t="shared" si="99"/>
        <v>3</v>
      </c>
      <c r="X134" s="60">
        <f t="shared" si="68"/>
        <v>15</v>
      </c>
      <c r="Y134" s="61">
        <f t="shared" si="69"/>
        <v>24</v>
      </c>
    </row>
    <row r="135" spans="2:25" ht="15" customHeight="1" hidden="1">
      <c r="B135" s="54"/>
      <c r="C135" s="56" t="s">
        <v>34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2</v>
      </c>
      <c r="L135" s="48">
        <v>2</v>
      </c>
      <c r="M135" s="48">
        <f t="shared" si="66"/>
        <v>16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2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16</v>
      </c>
      <c r="Y135" s="49">
        <f t="shared" si="69"/>
        <v>32</v>
      </c>
    </row>
    <row r="136" spans="2:26" ht="15.75" hidden="1">
      <c r="B136" s="83" t="s">
        <v>142</v>
      </c>
      <c r="C136" s="25" t="s">
        <v>35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36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34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 t="s">
        <v>143</v>
      </c>
      <c r="C139" s="25" t="s">
        <v>37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36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>
      <c r="B141" s="54"/>
      <c r="C141" s="56" t="s">
        <v>34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>
      <c r="B142" s="83" t="s">
        <v>145</v>
      </c>
      <c r="C142" s="25" t="s">
        <v>37</v>
      </c>
      <c r="D142" s="25">
        <v>8</v>
      </c>
      <c r="E142" s="25">
        <v>6</v>
      </c>
      <c r="F142" s="25">
        <v>5</v>
      </c>
      <c r="G142" s="25">
        <v>3</v>
      </c>
      <c r="H142" s="25">
        <v>5</v>
      </c>
      <c r="I142" s="25">
        <v>3</v>
      </c>
      <c r="J142" s="25">
        <v>5</v>
      </c>
      <c r="K142" s="25">
        <v>5</v>
      </c>
      <c r="L142" s="25">
        <v>6</v>
      </c>
      <c r="M142" s="20">
        <f>SUM(D142:L142)</f>
        <v>46</v>
      </c>
      <c r="N142" s="20" t="str">
        <f>C142</f>
        <v>Score</v>
      </c>
      <c r="O142" s="25">
        <v>5</v>
      </c>
      <c r="P142" s="25">
        <v>6</v>
      </c>
      <c r="Q142" s="25">
        <v>3</v>
      </c>
      <c r="R142" s="25">
        <v>7</v>
      </c>
      <c r="S142" s="25">
        <v>3</v>
      </c>
      <c r="T142" s="25">
        <v>7</v>
      </c>
      <c r="U142" s="25">
        <v>6</v>
      </c>
      <c r="V142" s="25">
        <v>7</v>
      </c>
      <c r="W142" s="25">
        <v>4</v>
      </c>
      <c r="X142" s="20">
        <f>SUM(O142:W142)</f>
        <v>48</v>
      </c>
      <c r="Y142" s="50">
        <f>M142+X142</f>
        <v>94</v>
      </c>
      <c r="Z142">
        <f>Y142-$Y$7</f>
        <v>22</v>
      </c>
    </row>
    <row r="143" spans="2:25" ht="15.75" thickBot="1">
      <c r="B143" s="55"/>
      <c r="C143" s="57" t="s">
        <v>36</v>
      </c>
      <c r="D143" s="52">
        <f>IF((D142-(D$7+D141))=-1,3,(IF((D142-(D$7+D141))=-2,4,(IF((D142-(D$7+D141))=-3,5,(IF((D142-(D$7+D141))=0,2,(IF((D142-(D$7+D141))=1,1,(IF((D142-(D$7+D141))=2,0,(IF((D142-(D$7+D141))=3," ","  ")))))))))))))</f>
        <v>1</v>
      </c>
      <c r="E143" s="52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2</v>
      </c>
      <c r="F143" s="52">
        <f t="shared" si="104"/>
        <v>3</v>
      </c>
      <c r="G143" s="52">
        <f t="shared" si="104"/>
        <v>4</v>
      </c>
      <c r="H143" s="52">
        <f t="shared" si="104"/>
        <v>3</v>
      </c>
      <c r="I143" s="52">
        <f t="shared" si="104"/>
        <v>4</v>
      </c>
      <c r="J143" s="52">
        <f t="shared" si="104"/>
        <v>4</v>
      </c>
      <c r="K143" s="52">
        <f t="shared" si="104"/>
        <v>3</v>
      </c>
      <c r="L143" s="52">
        <f t="shared" si="104"/>
        <v>2</v>
      </c>
      <c r="M143" s="52">
        <f t="shared" si="66"/>
        <v>26</v>
      </c>
      <c r="N143" s="57" t="str">
        <f t="shared" si="67"/>
        <v>Stableford </v>
      </c>
      <c r="O143" s="52">
        <f>IF((O142-(O$7+O141))=-1,3,(IF((O142-(O$7+O141))=-2,4,(IF((O142-(O$7+O141))=-3,5,(IF((O142-(O$7+O141))=0,2,(IF((O142-(O$7+O141))=1,1,(IF((O142-(O$7+O141))=2,0,(IF((O142-(O$7+O141))=3," ","  ")))))))))))))</f>
        <v>4</v>
      </c>
      <c r="P143" s="52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2</v>
      </c>
      <c r="Q143" s="52">
        <f t="shared" si="105"/>
        <v>4</v>
      </c>
      <c r="R143" s="52">
        <f t="shared" si="105"/>
        <v>2</v>
      </c>
      <c r="S143" s="52">
        <f t="shared" si="105"/>
        <v>4</v>
      </c>
      <c r="T143" s="52">
        <f t="shared" si="105"/>
        <v>2</v>
      </c>
      <c r="U143" s="52">
        <f t="shared" si="105"/>
        <v>3</v>
      </c>
      <c r="V143" s="52">
        <f t="shared" si="105"/>
        <v>1</v>
      </c>
      <c r="W143" s="52">
        <f t="shared" si="105"/>
        <v>3</v>
      </c>
      <c r="X143" s="52">
        <f t="shared" si="68"/>
        <v>25</v>
      </c>
      <c r="Y143" s="53">
        <f t="shared" si="69"/>
        <v>51</v>
      </c>
    </row>
    <row r="144" spans="2:25" ht="15" hidden="1">
      <c r="B144" s="47"/>
      <c r="C144" s="64" t="s">
        <v>34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 t="s">
        <v>144</v>
      </c>
      <c r="C145" s="25" t="s">
        <v>37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36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>
      <c r="B147" s="54"/>
      <c r="C147" s="56" t="s">
        <v>34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>
      <c r="B148" s="83"/>
      <c r="C148" s="25" t="s">
        <v>35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thickBot="1">
      <c r="B149" s="55"/>
      <c r="C149" s="57" t="s">
        <v>36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34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37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36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34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37</v>
      </c>
      <c r="D154" s="137"/>
      <c r="E154" s="137"/>
      <c r="F154" s="137"/>
      <c r="G154" s="137"/>
      <c r="H154" s="137"/>
      <c r="I154" s="137"/>
      <c r="J154" s="137"/>
      <c r="K154" s="137"/>
      <c r="L154" s="137"/>
      <c r="M154" s="137">
        <f t="shared" si="66"/>
        <v>0</v>
      </c>
      <c r="N154" s="137" t="str">
        <f t="shared" si="67"/>
        <v>Score</v>
      </c>
      <c r="O154" s="137"/>
      <c r="P154" s="137"/>
      <c r="Q154" s="137"/>
      <c r="R154" s="137"/>
      <c r="S154" s="137"/>
      <c r="T154" s="137"/>
      <c r="U154" s="137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36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34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37</v>
      </c>
      <c r="D157" s="137"/>
      <c r="E157" s="25"/>
      <c r="F157" s="25"/>
      <c r="G157" s="25"/>
      <c r="H157" s="25"/>
      <c r="I157" s="25"/>
      <c r="J157" s="137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7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36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34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35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36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34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37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36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34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35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36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34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37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36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34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35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36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5"/>
      <c r="C174" s="136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6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88"/>
      <c r="AA174" s="133"/>
      <c r="AB174" s="133"/>
    </row>
    <row r="175" spans="15:28" ht="16.5" customHeight="1" thickBot="1">
      <c r="O175" s="189"/>
      <c r="P175" s="189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146</v>
      </c>
      <c r="O176" s="190" t="s">
        <v>1</v>
      </c>
      <c r="P176" s="189"/>
      <c r="AA176" s="37" t="s">
        <v>67</v>
      </c>
      <c r="AB176" s="37" t="s">
        <v>66</v>
      </c>
      <c r="AC176" s="37" t="s">
        <v>25</v>
      </c>
      <c r="AD176" s="37" t="s">
        <v>65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29" t="str">
        <f>B10</f>
        <v>ASer</v>
      </c>
      <c r="J177" s="222">
        <v>21.10000000000001</v>
      </c>
      <c r="K177" s="32">
        <f aca="true" t="shared" si="130" ref="K177:K208">IF(J177&gt;36,($H$177+(J177-36)),((J177*($E$178)/113))+($E$179-$Y$7))</f>
        <v>24.247787610619472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21.10000000000001</v>
      </c>
      <c r="O177" s="189"/>
      <c r="P177" s="189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-4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21" t="str">
        <f>B13</f>
        <v>STry</v>
      </c>
      <c r="J178" s="222">
        <v>16.2</v>
      </c>
      <c r="K178" s="32">
        <f t="shared" si="130"/>
        <v>18.52389380530973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16.2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-36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29" t="str">
        <f>B16</f>
        <v>PThi</v>
      </c>
      <c r="J179" s="222">
        <v>24.50000000000001</v>
      </c>
      <c r="K179" s="32">
        <f t="shared" si="130"/>
        <v>28.21946902654868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24.600000000000012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0.4</v>
      </c>
      <c r="AC179" s="38">
        <f t="shared" si="133"/>
        <v>-4</v>
      </c>
      <c r="AD179" s="38">
        <f>Y17-36</f>
        <v>-7</v>
      </c>
      <c r="AE179" s="38">
        <f t="shared" si="134"/>
        <v>0</v>
      </c>
      <c r="AF179" s="39"/>
    </row>
    <row r="180" spans="3:32" ht="15">
      <c r="C180" s="70" t="s">
        <v>58</v>
      </c>
      <c r="D180" s="71"/>
      <c r="E180" s="71">
        <v>0</v>
      </c>
      <c r="F180" s="13"/>
      <c r="G180" s="13"/>
      <c r="I180" s="221" t="str">
        <f>B19</f>
        <v>GDub</v>
      </c>
      <c r="J180" s="222">
        <v>21.300000000000004</v>
      </c>
      <c r="K180" s="32">
        <f t="shared" si="130"/>
        <v>24.481415929203536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21.300000000000004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229" t="str">
        <f>B22</f>
        <v>ARaf</v>
      </c>
      <c r="J181" s="222">
        <v>17.8</v>
      </c>
      <c r="K181" s="32">
        <f t="shared" si="130"/>
        <v>20.392920353982294</v>
      </c>
      <c r="L181" s="33">
        <f t="shared" si="132"/>
        <v>3</v>
      </c>
      <c r="N181" s="36">
        <f>IF(Y22=0,J181,(IF(J181&gt;36,(J181-AB181),(IF(AE181&gt;0,(J181-((AE181))*(AB181)),(IF(AD181&lt;AC181,(J181+AA181),J181)))))))</f>
        <v>17.900000000000002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0.3</v>
      </c>
      <c r="AC181" s="38">
        <f t="shared" si="133"/>
        <v>-3</v>
      </c>
      <c r="AD181" s="38">
        <f>Y23-36</f>
        <v>-11</v>
      </c>
      <c r="AE181" s="38">
        <f t="shared" si="134"/>
        <v>0</v>
      </c>
      <c r="AF181" s="39"/>
    </row>
    <row r="182" spans="9:32" ht="15">
      <c r="I182" s="229" t="str">
        <f>B25</f>
        <v>JpCho</v>
      </c>
      <c r="J182" s="222">
        <v>21.500000000000004</v>
      </c>
      <c r="K182" s="32">
        <f t="shared" si="130"/>
        <v>24.71504424778761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21.600000000000005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0.4</v>
      </c>
      <c r="AC182" s="38">
        <f t="shared" si="133"/>
        <v>-4</v>
      </c>
      <c r="AD182" s="38">
        <f>Y26-36</f>
        <v>-5</v>
      </c>
      <c r="AE182" s="38">
        <f t="shared" si="134"/>
        <v>0</v>
      </c>
      <c r="AF182" s="39"/>
    </row>
    <row r="183" spans="9:32" ht="15">
      <c r="I183" s="221" t="str">
        <f>B28</f>
        <v>TMont</v>
      </c>
      <c r="J183" s="222">
        <v>24.10000000000001</v>
      </c>
      <c r="K183" s="32">
        <f t="shared" si="130"/>
        <v>27.752212389380535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24.10000000000001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</v>
      </c>
      <c r="AC183" s="38">
        <f t="shared" si="133"/>
        <v>-4</v>
      </c>
      <c r="AD183" s="38">
        <f>Y29-36</f>
        <v>-36</v>
      </c>
      <c r="AE183" s="38">
        <f t="shared" si="134"/>
        <v>0</v>
      </c>
      <c r="AF183" s="39"/>
    </row>
    <row r="184" spans="9:32" ht="15">
      <c r="I184" s="229" t="str">
        <f>B31</f>
        <v>GGar</v>
      </c>
      <c r="J184" s="222">
        <v>22.20000000000001</v>
      </c>
      <c r="K184" s="32">
        <f t="shared" si="130"/>
        <v>25.532743362831866</v>
      </c>
      <c r="L184" s="33">
        <f t="shared" si="132"/>
        <v>4</v>
      </c>
      <c r="N184" s="36">
        <f>IF(Y31=0,J184,(IF(J184&gt;36,(J184-AB184),(IF(AE184&gt;0,(J184-((AE184))*(AB184)),(IF(AD184&lt;AC184,(J184+AA184),J184)))))))</f>
        <v>22.20000000000001</v>
      </c>
      <c r="O184" t="s">
        <v>1</v>
      </c>
      <c r="AA184" s="38">
        <f t="shared" si="131"/>
        <v>0.1</v>
      </c>
      <c r="AB184" s="38">
        <f>IF(Y32=0,0,(IF(J184&lt;4.5,0.1,(IF(J184&lt;11.5,0.2,(IF(J184&lt;18.5,0.3,(IF(J184&lt;26.5,0.4,(IF(J184&lt;37,0.5,((Y32-36)))))))))))))</f>
        <v>0.4</v>
      </c>
      <c r="AC184" s="38">
        <f t="shared" si="133"/>
        <v>-4</v>
      </c>
      <c r="AD184" s="38">
        <f>Y32-36</f>
        <v>0</v>
      </c>
      <c r="AE184" s="38">
        <f t="shared" si="134"/>
        <v>0</v>
      </c>
      <c r="AF184" s="39"/>
    </row>
    <row r="185" spans="9:32" ht="15">
      <c r="I185" s="221" t="str">
        <f>B34</f>
        <v>PLai</v>
      </c>
      <c r="J185" s="222">
        <v>20.7</v>
      </c>
      <c r="K185" s="32">
        <f t="shared" si="130"/>
        <v>23.780530973451324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20.7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221" t="str">
        <f>B37</f>
        <v>BRous</v>
      </c>
      <c r="J186" s="222">
        <v>24.200000000000006</v>
      </c>
      <c r="K186" s="32">
        <f t="shared" si="130"/>
        <v>27.86902654867257</v>
      </c>
      <c r="L186" s="33">
        <f t="shared" si="132"/>
        <v>4</v>
      </c>
      <c r="N186" s="36">
        <f>IF(Y37=0,J186,(IF(J186&gt;36,(J186-AB186),(IF(AE186&gt;0,(J186-((AE186))*(AB186)),(IF(AD186&lt;AC186,(J186+AA186),J186)))))))</f>
        <v>24.200000000000006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</v>
      </c>
      <c r="AC186" s="38">
        <f t="shared" si="133"/>
        <v>-4</v>
      </c>
      <c r="AD186" s="38">
        <f>Y38-36</f>
        <v>-36</v>
      </c>
      <c r="AE186" s="38">
        <f t="shared" si="134"/>
        <v>0</v>
      </c>
      <c r="AF186" s="39"/>
    </row>
    <row r="187" spans="9:32" ht="15">
      <c r="I187" s="229" t="str">
        <f>B40</f>
        <v>YDej</v>
      </c>
      <c r="J187" s="222">
        <v>19.800000000000008</v>
      </c>
      <c r="K187" s="32">
        <f t="shared" si="130"/>
        <v>22.72920353982301</v>
      </c>
      <c r="L187" s="33">
        <f t="shared" si="132"/>
        <v>4</v>
      </c>
      <c r="N187" s="36">
        <f>IF(Y40=0,J187,(IF(J187&gt;36,(J187-AB187),(IF(AE187&gt;0,(J187-((AE187))*(AB187)),(IF(AD187&lt;AC187,(J187+AA187),J187)))))))</f>
        <v>19.90000000000001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0.4</v>
      </c>
      <c r="AC187" s="38">
        <f t="shared" si="133"/>
        <v>-4</v>
      </c>
      <c r="AD187" s="38">
        <f>Y41-36</f>
        <v>-12</v>
      </c>
      <c r="AE187" s="38">
        <f t="shared" si="134"/>
        <v>0</v>
      </c>
      <c r="AF187" s="39"/>
    </row>
    <row r="188" spans="9:32" ht="15">
      <c r="I188" s="221" t="str">
        <f>B43</f>
        <v>MGui</v>
      </c>
      <c r="J188" s="222">
        <v>25.500000000000004</v>
      </c>
      <c r="K188" s="32">
        <f t="shared" si="130"/>
        <v>29.387610619469026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25.500000000000004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221" t="str">
        <f>B46</f>
        <v>JjGui</v>
      </c>
      <c r="J189" s="222">
        <v>9.4</v>
      </c>
      <c r="K189" s="32">
        <f t="shared" si="130"/>
        <v>10.58053097345132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9.4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-31</v>
      </c>
      <c r="AE189" s="38">
        <f t="shared" si="134"/>
        <v>0</v>
      </c>
      <c r="AF189" s="39"/>
    </row>
    <row r="190" spans="9:32" ht="15">
      <c r="I190" s="221" t="str">
        <f>B49</f>
        <v>BPin</v>
      </c>
      <c r="J190" s="222">
        <v>19.700000000000003</v>
      </c>
      <c r="K190" s="32">
        <f t="shared" si="130"/>
        <v>22.612389380530974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19.700000000000003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</v>
      </c>
      <c r="AC190" s="38">
        <f t="shared" si="133"/>
        <v>-4</v>
      </c>
      <c r="AD190" s="38">
        <f>Y50-36</f>
        <v>-36</v>
      </c>
      <c r="AE190" s="38">
        <f t="shared" si="134"/>
        <v>0</v>
      </c>
      <c r="AF190" s="39"/>
    </row>
    <row r="191" spans="9:32" ht="15">
      <c r="I191" s="221" t="str">
        <f>B52</f>
        <v>CRoub</v>
      </c>
      <c r="J191" s="222">
        <v>23.8</v>
      </c>
      <c r="K191" s="32">
        <f t="shared" si="130"/>
        <v>27.401769911504417</v>
      </c>
      <c r="L191" s="33">
        <f t="shared" si="132"/>
        <v>4</v>
      </c>
      <c r="N191" s="36">
        <f>IF(Y52=0,J191,(IF(J191&gt;36,(J191-AB191),(IF(AE191&gt;0,(J191-((AE191))*(AB191)),(IF(AD191&lt;AC191,(J191+AA191),J191)))))))</f>
        <v>23.8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-4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4" t="s">
        <v>26</v>
      </c>
      <c r="I192" s="229" t="str">
        <f>B55</f>
        <v>CSyl</v>
      </c>
      <c r="J192" s="222">
        <v>10.199999999999998</v>
      </c>
      <c r="K192" s="32">
        <f t="shared" si="130"/>
        <v>11.515044247787602</v>
      </c>
      <c r="L192" s="33">
        <f t="shared" si="132"/>
        <v>2</v>
      </c>
      <c r="N192" s="36">
        <f>IF(Y55=0,J192,(IF(J192&gt;36,(J192-AB192),(IF(AE192&gt;0,(J192-((AE192))*(AB192)),(IF(AD192&lt;AC192,(J192+AA192),J192)))))))</f>
        <v>10.199999999999998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0.2</v>
      </c>
      <c r="AC192" s="38">
        <f t="shared" si="133"/>
        <v>-2</v>
      </c>
      <c r="AD192" s="38">
        <f>Y56-36</f>
        <v>-1</v>
      </c>
      <c r="AE192" s="38">
        <f t="shared" si="134"/>
        <v>0</v>
      </c>
      <c r="AF192" s="39"/>
    </row>
    <row r="193" spans="4:32" ht="15">
      <c r="D193" s="27"/>
      <c r="E193" s="114" t="s">
        <v>27</v>
      </c>
      <c r="I193" s="229" t="str">
        <f>B58</f>
        <v>JjFev</v>
      </c>
      <c r="J193" s="222">
        <v>23.800000000000004</v>
      </c>
      <c r="K193" s="32">
        <f t="shared" si="130"/>
        <v>27.401769911504424</v>
      </c>
      <c r="L193" s="33">
        <f t="shared" si="132"/>
        <v>4</v>
      </c>
      <c r="N193" s="36">
        <f>IF(Y58=0,J193,(IF(J193&gt;36,(J193-AB193),(IF(AE193&gt;0,(J193-((AE193))*(AB193)),(IF(AD193&lt;AC193,(J193+AA193),J193)))))))</f>
        <v>21.800000000000004</v>
      </c>
      <c r="AA193" s="38">
        <f t="shared" si="131"/>
        <v>0.1</v>
      </c>
      <c r="AB193" s="38">
        <f>IF(Y59=0,0,(IF(J193&lt;4.5,0.1,(IF(J193&lt;11.5,0.2,(IF(J193&lt;18.5,0.3,(IF(J193&lt;26.5,0.4,(IF(J193&lt;37,0.5,((Y59-36)))))))))))))</f>
        <v>0.4</v>
      </c>
      <c r="AC193" s="38">
        <f t="shared" si="133"/>
        <v>-4</v>
      </c>
      <c r="AD193" s="38">
        <f>Y59-36</f>
        <v>5</v>
      </c>
      <c r="AE193" s="38">
        <f t="shared" si="134"/>
        <v>5</v>
      </c>
      <c r="AF193" s="39"/>
    </row>
    <row r="194" spans="4:32" ht="15">
      <c r="D194" s="78"/>
      <c r="E194" s="114" t="s">
        <v>28</v>
      </c>
      <c r="I194" s="232" t="str">
        <f>B61</f>
        <v>PhBar</v>
      </c>
      <c r="J194" s="222">
        <v>29.5</v>
      </c>
      <c r="K194" s="32">
        <f t="shared" si="130"/>
        <v>34.060176991150435</v>
      </c>
      <c r="L194" s="33">
        <f t="shared" si="132"/>
        <v>5</v>
      </c>
      <c r="N194" s="36" t="e">
        <f>IF(Y61=0,J194,(IF(J194&gt;36,(J194-AB194),(IF(AE194&gt;0,(J194-((AE194))*(AB194)),(IF(AD194&lt;AC194,(J194+AA194),J194)))))))</f>
        <v>#VALUE!</v>
      </c>
      <c r="AA194" s="38">
        <f t="shared" si="131"/>
        <v>0.2</v>
      </c>
      <c r="AB194" s="38" t="e">
        <f>IF(Y62=0,0,(IF(J194&lt;4.5,0.1,(IF(J194&lt;11.5,0.2,(IF(J194&lt;18.5,0.3,(IF(J194&lt;26.5,0.4,(IF(J194&lt;37,0.5,((Y62-36)))))))))))))</f>
        <v>#VALUE!</v>
      </c>
      <c r="AC194" s="38">
        <f t="shared" si="133"/>
        <v>-5</v>
      </c>
      <c r="AD194" s="38" t="e">
        <f>Y62-36</f>
        <v>#VALUE!</v>
      </c>
      <c r="AE194" s="38" t="e">
        <f t="shared" si="134"/>
        <v>#VALUE!</v>
      </c>
      <c r="AF194" s="39"/>
    </row>
    <row r="195" spans="4:32" ht="15">
      <c r="D195" s="1"/>
      <c r="E195" s="114" t="s">
        <v>29</v>
      </c>
      <c r="I195" s="221" t="str">
        <f>B64</f>
        <v>JRoux</v>
      </c>
      <c r="J195" s="222">
        <v>20.700000000000006</v>
      </c>
      <c r="K195" s="32">
        <f t="shared" si="130"/>
        <v>23.78053097345133</v>
      </c>
      <c r="L195" s="33">
        <f t="shared" si="132"/>
        <v>4</v>
      </c>
      <c r="N195" s="36">
        <f>IF(Y64=0,J195,(IF(J195&gt;36,(J195-AB195),(IF(AE195&gt;0,(J195-((AE195))*(AB195)),(IF(AD195&lt;AC195,(J195+AA195),J195)))))))</f>
        <v>20.700000000000006</v>
      </c>
      <c r="Q195" t="s">
        <v>1</v>
      </c>
      <c r="AA195" s="38">
        <f t="shared" si="131"/>
        <v>0.1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-4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6"/>
      <c r="E196" s="114" t="s">
        <v>32</v>
      </c>
      <c r="I196" s="221" t="str">
        <f>B67</f>
        <v>GPal</v>
      </c>
      <c r="J196" s="222">
        <v>12.8</v>
      </c>
      <c r="K196" s="32">
        <f t="shared" si="130"/>
        <v>14.552212389380527</v>
      </c>
      <c r="L196" s="33">
        <f t="shared" si="132"/>
        <v>3</v>
      </c>
      <c r="N196" s="36">
        <f>IF(Y67=0,J196,(IF(J196&gt;36,(J196-AB196),(IF(AE196&gt;0,(J196-((AE196))*(AB196)),(IF(AD196&lt;AC196,(J196+AA196),J196)))))))</f>
        <v>12.8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0.3</v>
      </c>
      <c r="AC196" s="38">
        <f t="shared" si="133"/>
        <v>-3</v>
      </c>
      <c r="AD196" s="38">
        <f>Y68-36</f>
        <v>-31</v>
      </c>
      <c r="AE196" s="38">
        <f t="shared" si="134"/>
        <v>0</v>
      </c>
      <c r="AF196" s="39"/>
    </row>
    <row r="197" spans="4:32" ht="15">
      <c r="D197" s="116"/>
      <c r="E197" s="114" t="s">
        <v>76</v>
      </c>
      <c r="I197" s="221" t="str">
        <f>B70</f>
        <v>GGau</v>
      </c>
      <c r="J197" s="222">
        <v>21.800000000000004</v>
      </c>
      <c r="K197" s="32">
        <f t="shared" si="130"/>
        <v>25.065486725663714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21.800000000000004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229" t="str">
        <f>B73</f>
        <v>MBer</v>
      </c>
      <c r="J198" s="222">
        <v>30.599999999999998</v>
      </c>
      <c r="K198" s="32">
        <f t="shared" si="130"/>
        <v>35.345132743362825</v>
      </c>
      <c r="L198" s="33">
        <f t="shared" si="132"/>
        <v>5</v>
      </c>
      <c r="N198" s="36">
        <f>IF(Y73=0,J198,(IF(J198&gt;36,(J198-AB198),(IF(AE198&gt;0,(J198-((AE198))*(AB198)),(IF(AD198&lt;AC198,(J198+AA198),J198)))))))</f>
        <v>30.799999999999997</v>
      </c>
      <c r="AA198" s="38">
        <f t="shared" si="131"/>
        <v>0.2</v>
      </c>
      <c r="AB198" s="38">
        <f>IF(Y74=0,0,(IF(J198&lt;4.5,0.1,(IF(J198&lt;11.5,0.2,(IF(J198&lt;18.5,0.3,(IF(J198&lt;26.5,0.4,(IF(J198&lt;37,0.5,((Y74-36)))))))))))))</f>
        <v>0.5</v>
      </c>
      <c r="AC198" s="38">
        <f t="shared" si="133"/>
        <v>-5</v>
      </c>
      <c r="AD198" s="38">
        <f>Y74-36</f>
        <v>-9</v>
      </c>
      <c r="AE198" s="38">
        <f t="shared" si="134"/>
        <v>0</v>
      </c>
      <c r="AF198" s="39"/>
    </row>
    <row r="199" spans="9:32" ht="15">
      <c r="I199" s="221" t="str">
        <f>B76</f>
        <v>MjBoc</v>
      </c>
      <c r="J199" s="222">
        <v>19.6</v>
      </c>
      <c r="K199" s="32">
        <f t="shared" si="130"/>
        <v>22.495575221238933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19.6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221" t="str">
        <f>B79</f>
        <v>RBoc</v>
      </c>
      <c r="J200" s="222">
        <v>18.7</v>
      </c>
      <c r="K200" s="32">
        <f t="shared" si="130"/>
        <v>21.444247787610614</v>
      </c>
      <c r="L200" s="33">
        <f t="shared" si="132"/>
        <v>4</v>
      </c>
      <c r="N200" s="36">
        <f>IF(Y79=0,J200,(IF(J200&gt;36,(J200-AB200),(IF(AE200&gt;0,(J200-((AE200))*(AB200)),(IF(AD200&lt;AC200,(J200+AA200),J200)))))))</f>
        <v>18.7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-4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221" t="str">
        <f>B82</f>
        <v>PRoq</v>
      </c>
      <c r="J201" s="222">
        <v>15</v>
      </c>
      <c r="K201" s="32">
        <f t="shared" si="130"/>
        <v>17.122123893805306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221" t="str">
        <f>B85</f>
        <v>PFal</v>
      </c>
      <c r="J202" s="222">
        <v>16.800000000000004</v>
      </c>
      <c r="K202" s="32">
        <f t="shared" si="130"/>
        <v>19.224778761061945</v>
      </c>
      <c r="L202" s="33">
        <f t="shared" si="132"/>
        <v>3</v>
      </c>
      <c r="N202" s="36">
        <f>IF(Y85=0,J202,(IF(J202&gt;36,(J202-AB202),(IF(AE202&gt;0,(J202-((AE202))*(AB202)),(IF(AD202&lt;AC202,(J202+AA202),J202)))))))</f>
        <v>16.800000000000004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3"/>
        <v>-3</v>
      </c>
      <c r="AD202" s="38">
        <f>Y86-36</f>
        <v>-36</v>
      </c>
      <c r="AE202" s="38">
        <f t="shared" si="134"/>
        <v>0</v>
      </c>
      <c r="AF202" s="39"/>
    </row>
    <row r="203" spans="9:32" ht="15">
      <c r="I203" s="221" t="str">
        <f>B88</f>
        <v>JmReu</v>
      </c>
      <c r="J203" s="222">
        <v>25.2</v>
      </c>
      <c r="K203" s="32">
        <f t="shared" si="130"/>
        <v>29.037168141592915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25.2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</v>
      </c>
      <c r="AC203" s="38">
        <f t="shared" si="133"/>
        <v>-4</v>
      </c>
      <c r="AD203" s="38">
        <f>Y89-36</f>
        <v>-36</v>
      </c>
      <c r="AE203" s="38">
        <f t="shared" si="134"/>
        <v>0</v>
      </c>
      <c r="AF203" s="39"/>
    </row>
    <row r="204" spans="9:32" ht="15">
      <c r="I204" s="221" t="str">
        <f>B91</f>
        <v>JSyl</v>
      </c>
      <c r="J204" s="222">
        <v>9.3</v>
      </c>
      <c r="K204" s="32">
        <f t="shared" si="130"/>
        <v>10.463716814159287</v>
      </c>
      <c r="L204" s="33">
        <f t="shared" si="132"/>
        <v>2</v>
      </c>
      <c r="N204" s="36">
        <f>IF(Y91=0,J204,(IF(J204&gt;36,(J204-AB204),(IF(AE204&gt;0,(J204-((AE204))*(AB204)),(IF(AD204&lt;AC204,(J204+AA204),J204)))))))</f>
        <v>9.3</v>
      </c>
      <c r="O204" t="s">
        <v>1</v>
      </c>
      <c r="AA204" s="38">
        <f t="shared" si="131"/>
        <v>0.1</v>
      </c>
      <c r="AB204" s="38">
        <f>IF(Y92=0,0,(IF(J204&lt;4.5,0.1,(IF(J204&lt;11.5,0.2,(IF(J204&lt;18.5,0.3,(IF(J204&lt;26.5,0.4,(IF(J204&lt;37,0.5,((Y92-36)))))))))))))</f>
        <v>0.2</v>
      </c>
      <c r="AC204" s="38">
        <f t="shared" si="133"/>
        <v>-2</v>
      </c>
      <c r="AD204" s="38">
        <f>Y92-36</f>
        <v>-26</v>
      </c>
      <c r="AE204" s="38">
        <f t="shared" si="134"/>
        <v>0</v>
      </c>
      <c r="AF204" s="39"/>
    </row>
    <row r="205" spans="9:32" ht="15">
      <c r="I205" s="221" t="str">
        <f>B94</f>
        <v>MLeo</v>
      </c>
      <c r="J205" s="222">
        <v>30.799999999999997</v>
      </c>
      <c r="K205" s="32">
        <f t="shared" si="130"/>
        <v>35.57876106194689</v>
      </c>
      <c r="L205" s="33">
        <f t="shared" si="132"/>
        <v>5</v>
      </c>
      <c r="N205" s="36">
        <f>IF(Y94=0,J205,(IF(J205&gt;36,(J205-AB205),(IF(AE205&gt;0,(J205-((AE205))*(AB205)),(IF(AD205&lt;AC205,(J205+AA205),J205)))))))</f>
        <v>30.799999999999997</v>
      </c>
      <c r="O205" t="s">
        <v>1</v>
      </c>
      <c r="AA205" s="38">
        <f t="shared" si="131"/>
        <v>0.2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-5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221" t="str">
        <f>B97</f>
        <v>ChLeo</v>
      </c>
      <c r="J206" s="222">
        <v>21.500000000000004</v>
      </c>
      <c r="K206" s="32">
        <f t="shared" si="130"/>
        <v>24.71504424778761</v>
      </c>
      <c r="L206" s="33">
        <f t="shared" si="132"/>
        <v>4</v>
      </c>
      <c r="N206" s="36">
        <f>IF(Y97=0,J206,(IF(J206&gt;36,(J206-AB206),(IF(AE206&gt;0,(J206-((AE206))*(AB206)),(IF(AD206&lt;AC206,(J206+AA206),J206)))))))</f>
        <v>21.500000000000004</v>
      </c>
      <c r="AA206" s="38">
        <f t="shared" si="131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-4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221" t="str">
        <f>B100</f>
        <v>GGran</v>
      </c>
      <c r="J207" s="222">
        <v>15.9</v>
      </c>
      <c r="K207" s="32">
        <f t="shared" si="130"/>
        <v>18.173451327433625</v>
      </c>
      <c r="L207" s="33">
        <f t="shared" si="132"/>
        <v>3</v>
      </c>
      <c r="N207" s="36">
        <f>IF(Y100=0,J207,(IF(J207&gt;36,(J207-AB207),(IF(AE207&gt;0,(J207-((AE207))*(AB207)),(IF(AD207&lt;AC207,(J207+AA207),J207)))))))</f>
        <v>15.9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-3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221" t="str">
        <f>B103</f>
        <v>GPic</v>
      </c>
      <c r="J208" s="222">
        <v>17.5</v>
      </c>
      <c r="K208" s="32">
        <f t="shared" si="130"/>
        <v>20.04247787610619</v>
      </c>
      <c r="L208" s="33">
        <f t="shared" si="132"/>
        <v>3</v>
      </c>
      <c r="N208" s="36">
        <f>IF(Y103=0,J208,(IF(J208&gt;36,(J208-AB208),(IF(AE208&gt;0,(J208-((AE208))*(AB208)),(IF(AD208&lt;AC208,(J208+AA208),J208)))))))</f>
        <v>17.5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-3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221" t="str">
        <f>B106</f>
        <v>SiPB</v>
      </c>
      <c r="J209" s="222">
        <v>20.2</v>
      </c>
      <c r="K209" s="32">
        <f aca="true" t="shared" si="135" ref="K209:K231">IF(J209&gt;36,($H$177+(J209-36)),((J209*($E$178)/113))+($E$179-$Y$7))</f>
        <v>23.196460176991145</v>
      </c>
      <c r="L209" s="33">
        <f t="shared" si="132"/>
        <v>4</v>
      </c>
      <c r="N209" s="36">
        <f>IF(Y106=0,J209,(IF(J209&gt;36,(J209-AB209),(IF(AE209&gt;0,(J209-((AE209))*(AB209)),(IF(AD209&lt;AC209,(J209+AA209),J209)))))))</f>
        <v>20.2</v>
      </c>
      <c r="AA209" s="38">
        <f t="shared" si="131"/>
        <v>0.1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-4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229" t="str">
        <f>B109</f>
        <v>GMan</v>
      </c>
      <c r="J210" s="222">
        <v>14.2</v>
      </c>
      <c r="K210" s="32">
        <f t="shared" si="135"/>
        <v>16.18761061946902</v>
      </c>
      <c r="L210" s="33">
        <f aca="true" t="shared" si="136" ref="L210:L215">IF(J210&lt;4.5,1,(IF(J210&lt;11.5,2,(IF(J210&lt;18.5,3,(IF(J210&lt;26.5,4,(IF(J210&lt;37,5,6)))))))))</f>
        <v>3</v>
      </c>
      <c r="N210" s="36">
        <f>IF(Y109=0,J210,(IF(J210&gt;36,(J210-AB210),(IF(AE210&gt;0,(J210-((AE210))*(AB210)),(IF(AD210&lt;AC210,(J210+AA210),J210)))))))</f>
        <v>13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0.3</v>
      </c>
      <c r="AC210" s="38">
        <f t="shared" si="133"/>
        <v>-3</v>
      </c>
      <c r="AD210" s="38">
        <f>Y110-36</f>
        <v>4</v>
      </c>
      <c r="AE210" s="38">
        <f t="shared" si="134"/>
        <v>4</v>
      </c>
      <c r="AF210" s="39"/>
    </row>
    <row r="211" spans="9:32" ht="15">
      <c r="I211" s="229" t="str">
        <f>B112</f>
        <v>PhLau</v>
      </c>
      <c r="J211" s="222">
        <v>14.099999999999998</v>
      </c>
      <c r="K211" s="32">
        <f t="shared" si="135"/>
        <v>16.070796460176982</v>
      </c>
      <c r="L211" s="33">
        <f t="shared" si="136"/>
        <v>3</v>
      </c>
      <c r="N211" s="36">
        <f>IF(Y112=0,J211,(IF(J211&gt;36,(J211-AB211),(IF(AE211&gt;0,(J211-((AE211))*(AB211)),(IF(AD211&lt;AC211,(J211+AA211),J211)))))))</f>
        <v>13.799999999999997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0.3</v>
      </c>
      <c r="AC211" s="38">
        <f t="shared" si="133"/>
        <v>-3</v>
      </c>
      <c r="AD211" s="38">
        <f>Y113-36</f>
        <v>1</v>
      </c>
      <c r="AE211" s="38">
        <f t="shared" si="134"/>
        <v>1</v>
      </c>
      <c r="AF211" s="39"/>
    </row>
    <row r="212" spans="9:32" ht="15">
      <c r="I212" s="221" t="str">
        <f>B115</f>
        <v>JRena</v>
      </c>
      <c r="J212" s="222">
        <v>15.299999999999999</v>
      </c>
      <c r="K212" s="32">
        <f t="shared" si="135"/>
        <v>17.47256637168141</v>
      </c>
      <c r="L212" s="33">
        <f t="shared" si="136"/>
        <v>3</v>
      </c>
      <c r="N212" s="36">
        <f>IF(Y115=0,J212,(IF(J212&gt;36,(J212-AB212),(IF(AE212&gt;0,(J212-((AE212))*(AB212)),(IF(AD212&lt;AC212,(J212+AA212),J212)))))))</f>
        <v>15.299999999999999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-3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221" t="str">
        <f>B118</f>
        <v>PCots</v>
      </c>
      <c r="J213" s="222">
        <v>16.6</v>
      </c>
      <c r="K213" s="32">
        <f t="shared" si="135"/>
        <v>18.991150442477874</v>
      </c>
      <c r="L213" s="33">
        <f t="shared" si="136"/>
        <v>3</v>
      </c>
      <c r="N213" s="36">
        <f>IF(Y118=0,J213,(IF(J213&gt;36,(J213-AB213),(IF(AE213&gt;0,(J213-((AE213))*(AB213)),(IF(AD213&lt;AC213,(J213+AA213),J213)))))))</f>
        <v>16.6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-3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221" t="str">
        <f>B121</f>
        <v>ChPel</v>
      </c>
      <c r="J214" s="222">
        <v>34</v>
      </c>
      <c r="K214" s="32">
        <f t="shared" si="135"/>
        <v>39.31681415929203</v>
      </c>
      <c r="L214" s="33">
        <f t="shared" si="136"/>
        <v>5</v>
      </c>
      <c r="N214" s="36">
        <f>IF(Y121=0,J214,(IF(J214&gt;36,(J214-AB214),(IF(AE214&gt;0,(J214-((AE214))*(AB214)),(IF(AD214&lt;AC214,(J214+AA214),J214)))))))</f>
        <v>34</v>
      </c>
      <c r="AA214" s="38">
        <f t="shared" si="137"/>
        <v>0.2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-5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221" t="str">
        <f>B124</f>
        <v>AlPel</v>
      </c>
      <c r="J215" s="222">
        <v>18.500000000000004</v>
      </c>
      <c r="K215" s="32">
        <f t="shared" si="135"/>
        <v>21.210619469026547</v>
      </c>
      <c r="L215" s="33">
        <f t="shared" si="136"/>
        <v>4</v>
      </c>
      <c r="N215" s="36">
        <f>IF(Y124=0,J215,(IF(J215&gt;36,(J215-AB215),(IF(AE215&gt;0,(J215-((AE215))*(AB215)),(IF(AD215&lt;AC215,(J215+AA215),J215)))))))</f>
        <v>18.500000000000004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-4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229" t="str">
        <f>B127</f>
        <v>PhCho</v>
      </c>
      <c r="J216" s="222">
        <v>39</v>
      </c>
      <c r="K216" s="32">
        <f t="shared" si="135"/>
        <v>39</v>
      </c>
      <c r="L216" s="41">
        <f aca="true" t="shared" si="138" ref="L216:L224">IF(J216&lt;4.5,1,(IF(J216&lt;11.5,2,(IF(J216&lt;18.5,3,(IF(J216&lt;26.5,4,(IF(J216&lt;37,5,6)))))))))</f>
        <v>6</v>
      </c>
      <c r="N216" s="36">
        <f>IF(Y127=0,J216,(IF(J216&gt;36,(J216-AB216),(IF(AE216&gt;0,(J216-((AE216))*(AB216)),(IF(AD216&lt;AC216,(J216+AA216),J216)))))))</f>
        <v>39</v>
      </c>
      <c r="O216" t="s">
        <v>1</v>
      </c>
      <c r="AA216" s="38">
        <f aca="true" t="shared" si="139" ref="AA216:AA224">IF(J216&lt;26.5,0.1,(IF(J216&lt;37,0.2,0)))</f>
        <v>0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0</v>
      </c>
      <c r="AD216" s="38">
        <f>Y128-36</f>
        <v>0</v>
      </c>
      <c r="AE216" s="38">
        <f t="shared" si="134"/>
        <v>0</v>
      </c>
      <c r="AF216" s="39"/>
    </row>
    <row r="217" spans="9:32" ht="15">
      <c r="I217" s="221" t="str">
        <f>B130</f>
        <v>PCer</v>
      </c>
      <c r="J217" s="222">
        <v>24.1</v>
      </c>
      <c r="K217" s="32">
        <f t="shared" si="135"/>
        <v>27.752212389380528</v>
      </c>
      <c r="L217" s="41">
        <f t="shared" si="138"/>
        <v>4</v>
      </c>
      <c r="N217" s="36">
        <f>IF(Y130=0,J217,(IF(J217&gt;36,(J217-AB217),(IF(AE217&gt;0,(J217-((AE217))*(AB217)),(IF(AD217&lt;AC217,(J217+AA217),J217)))))))</f>
        <v>24.1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-4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229" t="str">
        <f>B133</f>
        <v>NGar</v>
      </c>
      <c r="J218" s="222">
        <v>31.6</v>
      </c>
      <c r="K218" s="32">
        <f t="shared" si="135"/>
        <v>36.51327433628318</v>
      </c>
      <c r="L218" s="41">
        <f t="shared" si="138"/>
        <v>5</v>
      </c>
      <c r="N218" s="36">
        <f>IF(Y133=0,J218,(IF(J218&gt;36,(J218-AB218),(IF(AE218&gt;0,(J218-((AE218))*(AB218)),(IF(AD218&lt;AC218,(J218+AA218),J218)))))))</f>
        <v>31.8</v>
      </c>
      <c r="AA218" s="38">
        <f t="shared" si="139"/>
        <v>0.2</v>
      </c>
      <c r="AB218" s="38">
        <f>IF(Y134=0,0,(IF(J218&lt;4.5,0.1,(IF(J218&lt;11.5,0.2,(IF(J218&lt;18.5,0.3,(IF(J218&lt;26.5,0.4,(IF(J218&lt;37,0.5,((Y134-36)))))))))))))</f>
        <v>0.5</v>
      </c>
      <c r="AC218" s="38">
        <f t="shared" si="133"/>
        <v>-5</v>
      </c>
      <c r="AD218" s="38">
        <f>Y134-36</f>
        <v>-12</v>
      </c>
      <c r="AE218" s="38">
        <f t="shared" si="134"/>
        <v>0</v>
      </c>
      <c r="AF218" s="39"/>
    </row>
    <row r="219" spans="9:32" ht="15">
      <c r="I219" s="221" t="str">
        <f>B136</f>
        <v>ARoub</v>
      </c>
      <c r="J219" s="222">
        <v>28.2</v>
      </c>
      <c r="K219" s="32">
        <f t="shared" si="135"/>
        <v>32.54159292035398</v>
      </c>
      <c r="L219" s="41">
        <f t="shared" si="138"/>
        <v>5</v>
      </c>
      <c r="N219" s="36">
        <f>IF(Y136=0,J219,(IF(J219&gt;36,(J219-AB219),(IF(AE219&gt;0,(J219-((AE219))*(AB219)),(IF(AD219&lt;AC219,(J219+AA219),J219)))))))</f>
        <v>28.2</v>
      </c>
      <c r="AA219" s="38">
        <f t="shared" si="139"/>
        <v>0.2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-5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221" t="str">
        <f>B139</f>
        <v>BPon</v>
      </c>
      <c r="J220" s="222">
        <v>17.8</v>
      </c>
      <c r="K220" s="32">
        <f t="shared" si="135"/>
        <v>20.392920353982294</v>
      </c>
      <c r="L220" s="33">
        <f t="shared" si="138"/>
        <v>3</v>
      </c>
      <c r="N220" s="36">
        <f>IF(Y139=0,J220,(IF(J220&gt;36,(J220-AB220),(IF(AE220&gt;0,(J220-((AE220))*(AB220)),(IF(AD220&lt;AC220,(J220+AA220),J220)))))))</f>
        <v>17.8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-3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233" t="str">
        <f>B142</f>
        <v>PhGos</v>
      </c>
      <c r="J221" s="109">
        <v>32</v>
      </c>
      <c r="K221" s="32">
        <f t="shared" si="135"/>
        <v>36.98053097345132</v>
      </c>
      <c r="L221" s="33">
        <f t="shared" si="138"/>
        <v>5</v>
      </c>
      <c r="N221" s="36">
        <f>IF(Y142=0,J221,(IF(J221&gt;36,(J221-AB221),(IF(AE221&gt;0,(J221-((AE221))*(AB221)),(IF(AD221&lt;AC221,(J221+AA221),J221)))))))</f>
        <v>24.5</v>
      </c>
      <c r="P221" t="s">
        <v>68</v>
      </c>
      <c r="AA221" s="38">
        <f t="shared" si="139"/>
        <v>0.2</v>
      </c>
      <c r="AB221" s="38">
        <f>IF(Y143=0,0,(IF(J221&lt;4.5,0.1,(IF(J221&lt;11.5,0.2,(IF(J221&lt;18.5,0.3,(IF(J221&lt;26.5,0.4,(IF(J221&lt;37,0.5,((Y143-36)))))))))))))</f>
        <v>0.5</v>
      </c>
      <c r="AC221" s="38">
        <f t="shared" si="133"/>
        <v>-5</v>
      </c>
      <c r="AD221" s="38">
        <f>Y143-36</f>
        <v>15</v>
      </c>
      <c r="AE221" s="38">
        <f t="shared" si="134"/>
        <v>15</v>
      </c>
      <c r="AF221" s="39"/>
    </row>
    <row r="222" spans="9:32" ht="15">
      <c r="I222" s="77" t="str">
        <f>B145</f>
        <v>PhSan</v>
      </c>
      <c r="J222" s="109">
        <v>21.5</v>
      </c>
      <c r="K222" s="32">
        <f t="shared" si="135"/>
        <v>24.715044247787606</v>
      </c>
      <c r="L222" s="33">
        <f t="shared" si="138"/>
        <v>4</v>
      </c>
      <c r="N222" s="36">
        <f>IF(Y145=0,J222,(IF(J222&gt;36,(J222-AB222),(IF(AE222&gt;0,(J222-((AE222))*(AB222)),(IF(AD222&lt;AC222,(J222+AA222),J222)))))))</f>
        <v>21.5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-4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9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68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9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9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9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1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68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1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39</v>
      </c>
    </row>
    <row r="239" ht="15">
      <c r="C239" s="67" t="s">
        <v>40</v>
      </c>
    </row>
    <row r="240" ht="15">
      <c r="C240" s="67" t="s">
        <v>41</v>
      </c>
    </row>
    <row r="241" ht="15">
      <c r="C241" s="67" t="s">
        <v>42</v>
      </c>
    </row>
    <row r="242" ht="15">
      <c r="C242" s="67" t="s">
        <v>43</v>
      </c>
    </row>
    <row r="243" ht="15">
      <c r="C243" s="67" t="s">
        <v>44</v>
      </c>
    </row>
    <row r="244" ht="15">
      <c r="C244" s="67" t="s">
        <v>45</v>
      </c>
    </row>
    <row r="246" ht="15">
      <c r="C246" s="66" t="s">
        <v>46</v>
      </c>
    </row>
    <row r="247" ht="15">
      <c r="C247" s="67" t="s">
        <v>47</v>
      </c>
    </row>
    <row r="248" ht="15">
      <c r="C248" s="67" t="s">
        <v>48</v>
      </c>
    </row>
    <row r="249" ht="15">
      <c r="C249" s="67" t="s">
        <v>49</v>
      </c>
    </row>
    <row r="250" ht="15">
      <c r="C250" s="67" t="s">
        <v>50</v>
      </c>
    </row>
    <row r="251" ht="15">
      <c r="C251" s="67" t="s">
        <v>51</v>
      </c>
    </row>
    <row r="252" ht="15">
      <c r="C252" s="68" t="s">
        <v>52</v>
      </c>
    </row>
    <row r="254" ht="15">
      <c r="C254" s="66" t="s">
        <v>53</v>
      </c>
    </row>
    <row r="255" ht="15">
      <c r="C255" s="67" t="s">
        <v>54</v>
      </c>
    </row>
    <row r="256" ht="15">
      <c r="C256" s="67" t="s">
        <v>55</v>
      </c>
    </row>
    <row r="257" ht="15">
      <c r="C257" s="68" t="s">
        <v>56</v>
      </c>
    </row>
    <row r="258" ht="15">
      <c r="C258" s="69"/>
    </row>
    <row r="259" ht="15">
      <c r="C259" s="69" t="s">
        <v>57</v>
      </c>
    </row>
    <row r="261" ht="15">
      <c r="C261" s="67" t="s">
        <v>59</v>
      </c>
    </row>
    <row r="262" ht="15">
      <c r="C262" s="67" t="s">
        <v>60</v>
      </c>
    </row>
    <row r="263" ht="15">
      <c r="C263" s="67" t="s">
        <v>61</v>
      </c>
    </row>
    <row r="264" ht="15">
      <c r="C264" s="68" t="s">
        <v>62</v>
      </c>
    </row>
    <row r="265" ht="15">
      <c r="C265" s="68" t="s">
        <v>63</v>
      </c>
    </row>
    <row r="266" ht="15">
      <c r="C266" s="68" t="s">
        <v>64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PageLayoutView="0" workbookViewId="0" topLeftCell="A25">
      <selection activeCell="E2" sqref="E2:AU49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hidden="1" customWidth="1"/>
    <col min="21" max="29" width="7.7109375" style="0" hidden="1" customWidth="1"/>
    <col min="30" max="34" width="6.57421875" style="0" hidden="1" customWidth="1"/>
    <col min="35" max="39" width="6.7109375" style="0" hidden="1" customWidth="1"/>
    <col min="40" max="40" width="6.7109375" style="88" hidden="1" customWidth="1"/>
    <col min="41" max="43" width="6.7109375" style="88" customWidth="1"/>
    <col min="44" max="51" width="6.7109375" style="0" customWidth="1"/>
    <col min="52" max="54" width="8.7109375" style="0" customWidth="1"/>
  </cols>
  <sheetData>
    <row r="2" spans="37:50" ht="15.75" thickBot="1">
      <c r="AK2" s="108"/>
      <c r="AQ2" s="108" t="s">
        <v>92</v>
      </c>
      <c r="AX2" s="86"/>
    </row>
    <row r="3" spans="1:54" ht="48" customHeight="1" thickBot="1">
      <c r="A3">
        <f>SUM(A4:A58)</f>
        <v>46</v>
      </c>
      <c r="B3" s="3" t="str">
        <f>cartescoreCAM!I176</f>
        <v>nom</v>
      </c>
      <c r="C3" s="76" t="str">
        <f>cartescoreCAM!N176</f>
        <v>nouvel index GDJ     20/12/2018</v>
      </c>
      <c r="E3" s="73" t="s">
        <v>3</v>
      </c>
      <c r="F3" s="90" t="s">
        <v>91</v>
      </c>
      <c r="G3" s="94" t="s">
        <v>114</v>
      </c>
      <c r="H3" s="122">
        <v>43132</v>
      </c>
      <c r="I3" s="122">
        <v>43139</v>
      </c>
      <c r="J3" s="122">
        <v>43146</v>
      </c>
      <c r="K3" s="122">
        <v>43153</v>
      </c>
      <c r="L3" s="122">
        <v>43160</v>
      </c>
      <c r="M3" s="122">
        <v>43181</v>
      </c>
      <c r="N3" s="122">
        <v>43188</v>
      </c>
      <c r="O3" s="122">
        <v>43195</v>
      </c>
      <c r="P3" s="122">
        <v>43202</v>
      </c>
      <c r="Q3" s="122">
        <v>43209</v>
      </c>
      <c r="R3" s="122">
        <v>43223</v>
      </c>
      <c r="S3" s="122">
        <v>43231</v>
      </c>
      <c r="T3" s="122">
        <v>43237</v>
      </c>
      <c r="U3" s="122">
        <v>43244</v>
      </c>
      <c r="V3" s="122">
        <v>43251</v>
      </c>
      <c r="W3" s="122">
        <v>43265</v>
      </c>
      <c r="X3" s="122">
        <v>43272</v>
      </c>
      <c r="Y3" s="122">
        <v>43293</v>
      </c>
      <c r="Z3" s="122">
        <v>43300</v>
      </c>
      <c r="AA3" s="123">
        <v>43307</v>
      </c>
      <c r="AB3" s="123">
        <v>43314</v>
      </c>
      <c r="AC3" s="123">
        <v>43321</v>
      </c>
      <c r="AD3" s="123">
        <v>43328</v>
      </c>
      <c r="AE3" s="123">
        <v>43335</v>
      </c>
      <c r="AF3" s="123">
        <v>43342</v>
      </c>
      <c r="AG3" s="123">
        <v>43349</v>
      </c>
      <c r="AH3" s="123">
        <v>43363</v>
      </c>
      <c r="AI3" s="123">
        <v>43370</v>
      </c>
      <c r="AJ3" s="123">
        <v>43377</v>
      </c>
      <c r="AK3" s="123">
        <v>43384</v>
      </c>
      <c r="AL3" s="123">
        <v>43391</v>
      </c>
      <c r="AM3" s="123">
        <v>43398</v>
      </c>
      <c r="AN3" s="123">
        <v>43406</v>
      </c>
      <c r="AO3" s="149">
        <v>43412</v>
      </c>
      <c r="AP3" s="122">
        <v>43419</v>
      </c>
      <c r="AQ3" s="122">
        <v>43426</v>
      </c>
      <c r="AR3" s="124">
        <v>43433</v>
      </c>
      <c r="AS3" s="124">
        <v>43440</v>
      </c>
      <c r="AT3" s="231" t="s">
        <v>165</v>
      </c>
      <c r="AU3" s="231" t="s">
        <v>169</v>
      </c>
      <c r="AV3" s="124"/>
      <c r="AW3" s="124"/>
      <c r="AX3" s="125"/>
      <c r="AY3" s="124"/>
      <c r="AZ3" s="124"/>
      <c r="BA3" s="124"/>
      <c r="BB3" s="124"/>
    </row>
    <row r="4" spans="1:54" ht="15.75" thickBot="1">
      <c r="A4">
        <v>1</v>
      </c>
      <c r="B4" t="str">
        <f>cartescoreCAM!I177</f>
        <v>ASer</v>
      </c>
      <c r="C4" s="75">
        <f>cartescoreCAM!N177</f>
        <v>21.10000000000001</v>
      </c>
      <c r="E4" s="74" t="s">
        <v>77</v>
      </c>
      <c r="F4" s="92">
        <f>'parties jouées'!C6</f>
        <v>26</v>
      </c>
      <c r="G4" s="95">
        <v>23.2</v>
      </c>
      <c r="H4" s="160">
        <v>23.2</v>
      </c>
      <c r="I4" s="164">
        <v>23.3</v>
      </c>
      <c r="J4" s="169">
        <v>23.400000000000002</v>
      </c>
      <c r="K4" s="164">
        <v>23.400000000000002</v>
      </c>
      <c r="L4" s="171">
        <v>23.400000000000002</v>
      </c>
      <c r="M4" s="174">
        <v>23.000000000000004</v>
      </c>
      <c r="N4" s="164">
        <v>23.100000000000005</v>
      </c>
      <c r="O4" s="183">
        <v>23.200000000000006</v>
      </c>
      <c r="P4" s="171">
        <v>23.200000000000006</v>
      </c>
      <c r="Q4" s="164">
        <v>23.300000000000008</v>
      </c>
      <c r="R4" s="164">
        <v>23.40000000000001</v>
      </c>
      <c r="S4" s="164">
        <v>23.50000000000001</v>
      </c>
      <c r="T4" s="183">
        <v>23.600000000000012</v>
      </c>
      <c r="U4" s="171">
        <v>23.600000000000012</v>
      </c>
      <c r="V4" s="126">
        <v>23.600000000000012</v>
      </c>
      <c r="W4" s="164">
        <v>23.700000000000014</v>
      </c>
      <c r="X4" s="199">
        <v>23.700000000000014</v>
      </c>
      <c r="Y4" s="171">
        <v>23.700000000000014</v>
      </c>
      <c r="Z4" s="201">
        <v>23.800000000000015</v>
      </c>
      <c r="AA4" s="203">
        <v>23.800000000000015</v>
      </c>
      <c r="AB4" s="203">
        <v>23.800000000000015</v>
      </c>
      <c r="AC4" s="201">
        <v>23.900000000000016</v>
      </c>
      <c r="AD4" s="203">
        <v>23.900000000000016</v>
      </c>
      <c r="AE4" s="209">
        <v>20.300000000000015</v>
      </c>
      <c r="AF4" s="201">
        <v>20.400000000000002</v>
      </c>
      <c r="AG4" s="215">
        <v>20.500000000000004</v>
      </c>
      <c r="AH4" s="217">
        <v>20.600000000000005</v>
      </c>
      <c r="AI4" s="203">
        <v>20.600000000000005</v>
      </c>
      <c r="AJ4" s="119">
        <v>20.600000000000005</v>
      </c>
      <c r="AK4" s="119">
        <v>20.600000000000005</v>
      </c>
      <c r="AL4" s="220">
        <v>20.6</v>
      </c>
      <c r="AM4" s="119">
        <v>20.6</v>
      </c>
      <c r="AN4" s="201">
        <v>20.700000000000003</v>
      </c>
      <c r="AO4" s="150">
        <v>20.700000000000003</v>
      </c>
      <c r="AP4" s="201">
        <v>20.800000000000004</v>
      </c>
      <c r="AQ4" s="201">
        <v>20.900000000000006</v>
      </c>
      <c r="AR4" s="201">
        <v>21.000000000000007</v>
      </c>
      <c r="AS4" s="201">
        <v>21.10000000000001</v>
      </c>
      <c r="AT4" s="222">
        <v>21.10000000000001</v>
      </c>
      <c r="AU4" s="230">
        <v>21.10000000000001</v>
      </c>
      <c r="AV4" s="119"/>
      <c r="AW4" s="120"/>
      <c r="AX4" s="119"/>
      <c r="AY4" s="119"/>
      <c r="AZ4" s="119"/>
      <c r="BA4" s="119"/>
      <c r="BB4" s="119"/>
    </row>
    <row r="5" spans="1:54" ht="15.75" thickBot="1">
      <c r="A5">
        <v>1</v>
      </c>
      <c r="B5" t="str">
        <f>cartescoreCAM!I178</f>
        <v>STry</v>
      </c>
      <c r="C5" s="75">
        <f>cartescoreCAM!N178</f>
        <v>16.2</v>
      </c>
      <c r="E5" s="74" t="s">
        <v>30</v>
      </c>
      <c r="F5" s="92">
        <v>21.2</v>
      </c>
      <c r="G5" s="95">
        <v>16.6</v>
      </c>
      <c r="H5" s="134">
        <v>16.6</v>
      </c>
      <c r="I5" s="166">
        <v>16.6</v>
      </c>
      <c r="J5" s="166">
        <v>16.6</v>
      </c>
      <c r="K5" s="112">
        <v>16.6</v>
      </c>
      <c r="L5" s="172">
        <v>16.6</v>
      </c>
      <c r="M5" s="112">
        <v>16.6</v>
      </c>
      <c r="N5" s="166">
        <v>16.6</v>
      </c>
      <c r="O5" s="112">
        <v>16.6</v>
      </c>
      <c r="P5" s="166">
        <v>16.6</v>
      </c>
      <c r="Q5" s="112">
        <v>16.6</v>
      </c>
      <c r="R5" s="167">
        <v>16.700000000000003</v>
      </c>
      <c r="S5" s="167">
        <v>16.800000000000004</v>
      </c>
      <c r="T5" s="112">
        <v>16.800000000000004</v>
      </c>
      <c r="U5" s="112">
        <v>16.800000000000004</v>
      </c>
      <c r="V5" s="112">
        <v>16.800000000000004</v>
      </c>
      <c r="W5" s="166">
        <v>16.800000000000004</v>
      </c>
      <c r="X5" s="168">
        <v>16.800000000000004</v>
      </c>
      <c r="Y5" s="166">
        <v>16.800000000000004</v>
      </c>
      <c r="Z5" s="109">
        <v>16.800000000000004</v>
      </c>
      <c r="AA5" s="163">
        <v>16.800000000000004</v>
      </c>
      <c r="AB5" s="159">
        <v>15.600000000000005</v>
      </c>
      <c r="AC5" s="163">
        <v>15.600000000000005</v>
      </c>
      <c r="AD5" s="163">
        <v>15.600000000000005</v>
      </c>
      <c r="AE5" s="109">
        <v>15.600000000000005</v>
      </c>
      <c r="AF5" s="204">
        <v>15.7</v>
      </c>
      <c r="AG5" s="211">
        <v>15.7</v>
      </c>
      <c r="AH5" s="163">
        <v>15.7</v>
      </c>
      <c r="AI5" s="109">
        <v>15.7</v>
      </c>
      <c r="AJ5" s="109">
        <v>15.7</v>
      </c>
      <c r="AK5" s="109">
        <v>15.7</v>
      </c>
      <c r="AL5" s="109">
        <v>15.7</v>
      </c>
      <c r="AM5" s="204">
        <v>15.799999999999999</v>
      </c>
      <c r="AN5" s="204">
        <v>15.899999999999999</v>
      </c>
      <c r="AO5" s="223">
        <v>15.899999999999999</v>
      </c>
      <c r="AP5" s="109">
        <v>15.899999999999999</v>
      </c>
      <c r="AQ5" s="204">
        <v>15.999999999999998</v>
      </c>
      <c r="AR5" s="204">
        <v>16.099999999999998</v>
      </c>
      <c r="AS5" s="204">
        <v>16.2</v>
      </c>
      <c r="AT5" s="230">
        <v>16.2</v>
      </c>
      <c r="AU5" s="222">
        <v>16.2</v>
      </c>
      <c r="AV5" s="109"/>
      <c r="AW5" s="109"/>
      <c r="AX5" s="109"/>
      <c r="AY5" s="109"/>
      <c r="AZ5" s="109"/>
      <c r="BA5" s="109"/>
      <c r="BB5" s="109"/>
    </row>
    <row r="6" spans="1:54" ht="15.75" thickBot="1">
      <c r="A6">
        <v>1</v>
      </c>
      <c r="B6" t="str">
        <f>cartescoreCAM!I179</f>
        <v>PThi</v>
      </c>
      <c r="C6" s="75">
        <f>cartescoreCAM!N179</f>
        <v>24.600000000000012</v>
      </c>
      <c r="E6" s="74" t="s">
        <v>38</v>
      </c>
      <c r="F6" s="92">
        <f>'parties jouées'!E6</f>
        <v>26.5</v>
      </c>
      <c r="G6" s="95">
        <v>24.5</v>
      </c>
      <c r="H6" s="134">
        <v>24.5</v>
      </c>
      <c r="I6" s="167">
        <v>24.6</v>
      </c>
      <c r="J6" s="166">
        <v>24.6</v>
      </c>
      <c r="K6" s="112">
        <v>24.6</v>
      </c>
      <c r="L6" s="172">
        <v>24.6</v>
      </c>
      <c r="M6" s="112">
        <v>24.6</v>
      </c>
      <c r="N6" s="167">
        <v>24.7</v>
      </c>
      <c r="O6" s="112">
        <v>24.700000000000003</v>
      </c>
      <c r="P6" s="112">
        <v>24.700000000000003</v>
      </c>
      <c r="Q6" s="112">
        <v>24.700000000000003</v>
      </c>
      <c r="R6" s="167">
        <v>24.800000000000004</v>
      </c>
      <c r="S6" s="167">
        <v>24.900000000000006</v>
      </c>
      <c r="T6" s="167">
        <v>25.000000000000007</v>
      </c>
      <c r="U6" s="112">
        <v>25.000000000000007</v>
      </c>
      <c r="V6" s="112">
        <v>25.000000000000007</v>
      </c>
      <c r="W6" s="167">
        <v>25.10000000000001</v>
      </c>
      <c r="X6" s="168">
        <v>25.10000000000001</v>
      </c>
      <c r="Y6" s="112">
        <v>25.10000000000001</v>
      </c>
      <c r="Z6" s="109">
        <v>25.10000000000001</v>
      </c>
      <c r="AA6" s="163">
        <v>25.10000000000001</v>
      </c>
      <c r="AB6" s="204">
        <v>25.20000000000001</v>
      </c>
      <c r="AC6" s="204">
        <v>25.30000000000001</v>
      </c>
      <c r="AD6" s="159">
        <v>24.50000000000001</v>
      </c>
      <c r="AE6" s="109">
        <v>24.50000000000001</v>
      </c>
      <c r="AF6" s="204">
        <v>24.6</v>
      </c>
      <c r="AG6" s="212">
        <v>24.700000000000003</v>
      </c>
      <c r="AH6" s="204">
        <v>24.800000000000004</v>
      </c>
      <c r="AI6" s="204">
        <v>24.900000000000006</v>
      </c>
      <c r="AJ6" s="109">
        <v>24.900000000000006</v>
      </c>
      <c r="AK6" s="109">
        <v>24.900000000000006</v>
      </c>
      <c r="AL6" s="109">
        <v>24.900000000000006</v>
      </c>
      <c r="AM6" s="159">
        <v>24.100000000000005</v>
      </c>
      <c r="AN6" s="204">
        <v>24.200000000000006</v>
      </c>
      <c r="AO6" s="224">
        <v>24.300000000000008</v>
      </c>
      <c r="AP6" s="109">
        <v>24.300000000000008</v>
      </c>
      <c r="AQ6" s="163">
        <v>24.300000000000008</v>
      </c>
      <c r="AR6" s="204">
        <v>24.40000000000001</v>
      </c>
      <c r="AS6" s="204">
        <v>24.50000000000001</v>
      </c>
      <c r="AT6" s="230">
        <v>24.50000000000001</v>
      </c>
      <c r="AU6" s="230">
        <v>24.50000000000001</v>
      </c>
      <c r="AV6" s="109"/>
      <c r="AW6" s="109"/>
      <c r="AX6" s="109"/>
      <c r="AY6" s="109"/>
      <c r="AZ6" s="109"/>
      <c r="BA6" s="109"/>
      <c r="BB6" s="109"/>
    </row>
    <row r="7" spans="1:54" ht="15.75" thickBot="1">
      <c r="A7">
        <v>1</v>
      </c>
      <c r="B7" t="str">
        <f>cartescoreCAM!I180</f>
        <v>GDub</v>
      </c>
      <c r="C7" s="75">
        <f>cartescoreCAM!N180</f>
        <v>21.300000000000004</v>
      </c>
      <c r="E7" s="74" t="s">
        <v>72</v>
      </c>
      <c r="F7" s="92">
        <f>'parties jouées'!F$6</f>
        <v>27</v>
      </c>
      <c r="G7" s="95">
        <v>21.3</v>
      </c>
      <c r="H7" s="134">
        <v>21.3</v>
      </c>
      <c r="I7" s="166">
        <v>21.3</v>
      </c>
      <c r="J7" s="168">
        <v>21.3</v>
      </c>
      <c r="K7" s="167">
        <v>21.400000000000002</v>
      </c>
      <c r="L7" s="166">
        <v>21.400000000000002</v>
      </c>
      <c r="M7" s="167">
        <v>21.500000000000004</v>
      </c>
      <c r="N7" s="112">
        <v>21.500000000000004</v>
      </c>
      <c r="O7" s="175">
        <v>20.700000000000003</v>
      </c>
      <c r="P7" s="167">
        <v>20.800000000000004</v>
      </c>
      <c r="Q7" s="167">
        <v>20.900000000000006</v>
      </c>
      <c r="R7" s="167">
        <v>21.000000000000007</v>
      </c>
      <c r="S7" s="112">
        <v>21.000000000000007</v>
      </c>
      <c r="T7" s="112">
        <v>21.000000000000007</v>
      </c>
      <c r="U7" s="167">
        <v>21.10000000000001</v>
      </c>
      <c r="V7" s="112">
        <v>21.10000000000001</v>
      </c>
      <c r="W7" s="112">
        <v>21.10000000000001</v>
      </c>
      <c r="X7" s="168">
        <v>21.10000000000001</v>
      </c>
      <c r="Y7" s="112">
        <v>21.10000000000001</v>
      </c>
      <c r="Z7" s="109">
        <v>21.10000000000001</v>
      </c>
      <c r="AA7" s="109">
        <v>21.10000000000001</v>
      </c>
      <c r="AB7" s="109">
        <v>21.10000000000001</v>
      </c>
      <c r="AC7" s="109">
        <v>21.10000000000001</v>
      </c>
      <c r="AD7" s="109">
        <v>21.10000000000001</v>
      </c>
      <c r="AE7" s="109">
        <v>21.10000000000001</v>
      </c>
      <c r="AF7" s="109">
        <v>21.1</v>
      </c>
      <c r="AG7" s="128">
        <v>21.1</v>
      </c>
      <c r="AH7" s="109">
        <v>21.1</v>
      </c>
      <c r="AI7" s="109">
        <v>21.1</v>
      </c>
      <c r="AJ7" s="163">
        <v>21.200000000000003</v>
      </c>
      <c r="AK7" s="109">
        <v>21.200000000000003</v>
      </c>
      <c r="AL7" s="109">
        <v>21.200000000000003</v>
      </c>
      <c r="AM7" s="109">
        <v>21.200000000000003</v>
      </c>
      <c r="AN7" s="109">
        <v>21.200000000000003</v>
      </c>
      <c r="AO7" s="224">
        <v>21.300000000000004</v>
      </c>
      <c r="AP7" s="109">
        <v>21.300000000000004</v>
      </c>
      <c r="AQ7" s="109">
        <v>21.300000000000004</v>
      </c>
      <c r="AR7" s="109">
        <v>21.300000000000004</v>
      </c>
      <c r="AS7" s="109">
        <v>21.300000000000004</v>
      </c>
      <c r="AT7" s="222">
        <v>21.300000000000004</v>
      </c>
      <c r="AU7" s="222">
        <v>21.300000000000004</v>
      </c>
      <c r="AV7" s="109"/>
      <c r="AW7" s="109"/>
      <c r="AX7" s="109"/>
      <c r="AY7" s="109"/>
      <c r="AZ7" s="109"/>
      <c r="BA7" s="109"/>
      <c r="BB7" s="109"/>
    </row>
    <row r="8" spans="1:54" ht="15.75" thickBot="1">
      <c r="A8">
        <v>1</v>
      </c>
      <c r="B8" t="str">
        <f>cartescoreCAM!I181</f>
        <v>ARaf</v>
      </c>
      <c r="C8" s="75">
        <f>cartescoreCAM!N181</f>
        <v>17.900000000000002</v>
      </c>
      <c r="E8" s="74" t="s">
        <v>83</v>
      </c>
      <c r="F8" s="92">
        <f>'parties jouées'!G$6</f>
        <v>19.9</v>
      </c>
      <c r="G8" s="95">
        <v>18.5</v>
      </c>
      <c r="H8" s="134">
        <v>18.5</v>
      </c>
      <c r="I8" s="112">
        <v>18.5</v>
      </c>
      <c r="J8" s="168">
        <v>18.5</v>
      </c>
      <c r="K8" s="112">
        <v>18.5</v>
      </c>
      <c r="L8" s="112">
        <v>18.5</v>
      </c>
      <c r="M8" s="167">
        <v>18.6</v>
      </c>
      <c r="N8" s="181">
        <v>18.6</v>
      </c>
      <c r="O8" s="167">
        <v>18.700000000000003</v>
      </c>
      <c r="P8" s="167">
        <v>18.800000000000004</v>
      </c>
      <c r="Q8" s="112">
        <v>18.800000000000004</v>
      </c>
      <c r="R8" s="188">
        <v>18.8</v>
      </c>
      <c r="S8" s="112">
        <v>18.8</v>
      </c>
      <c r="T8" s="175">
        <v>18</v>
      </c>
      <c r="U8" s="112">
        <v>18</v>
      </c>
      <c r="V8" s="112">
        <v>18</v>
      </c>
      <c r="W8" s="167">
        <v>18.1</v>
      </c>
      <c r="X8" s="188">
        <v>18.1</v>
      </c>
      <c r="Y8" s="112">
        <v>18.1</v>
      </c>
      <c r="Z8" s="109">
        <v>18.1</v>
      </c>
      <c r="AA8" s="109">
        <v>18.1</v>
      </c>
      <c r="AB8" s="109">
        <v>18.1</v>
      </c>
      <c r="AC8" s="204">
        <v>18.200000000000003</v>
      </c>
      <c r="AD8" s="109">
        <v>18.200000000000003</v>
      </c>
      <c r="AE8" s="109">
        <v>18.200000000000003</v>
      </c>
      <c r="AF8" s="109">
        <v>18.2</v>
      </c>
      <c r="AG8" s="211">
        <v>18.2</v>
      </c>
      <c r="AH8" s="163">
        <v>18.2</v>
      </c>
      <c r="AI8" s="159">
        <v>17.9</v>
      </c>
      <c r="AJ8" s="109">
        <v>17.9</v>
      </c>
      <c r="AK8" s="109">
        <v>17.9</v>
      </c>
      <c r="AL8" s="159">
        <v>17.299999999999997</v>
      </c>
      <c r="AM8" s="204">
        <v>17.4</v>
      </c>
      <c r="AN8" s="204">
        <v>17.5</v>
      </c>
      <c r="AO8" s="224">
        <v>17.6</v>
      </c>
      <c r="AP8" s="109">
        <v>17.6</v>
      </c>
      <c r="AQ8" s="204">
        <v>17.700000000000003</v>
      </c>
      <c r="AR8" s="204">
        <v>17.800000000000004</v>
      </c>
      <c r="AS8" s="218">
        <v>17.8</v>
      </c>
      <c r="AT8" s="222">
        <v>17.8</v>
      </c>
      <c r="AU8" s="230">
        <v>17.8</v>
      </c>
      <c r="AV8" s="109"/>
      <c r="AW8" s="109"/>
      <c r="AX8" s="109"/>
      <c r="AY8" s="109"/>
      <c r="AZ8" s="109"/>
      <c r="BA8" s="109"/>
      <c r="BB8" s="109"/>
    </row>
    <row r="9" spans="1:54" ht="15.75" thickBot="1">
      <c r="A9">
        <v>1</v>
      </c>
      <c r="B9" t="str">
        <f>cartescoreCAM!I182</f>
        <v>JpCho</v>
      </c>
      <c r="C9" s="75">
        <f>cartescoreCAM!N182</f>
        <v>21.600000000000005</v>
      </c>
      <c r="E9" s="74" t="s">
        <v>88</v>
      </c>
      <c r="F9" s="92">
        <f>'parties jouées'!H$6</f>
        <v>22.6</v>
      </c>
      <c r="G9" s="95">
        <v>21.7</v>
      </c>
      <c r="H9" s="134">
        <v>21.7</v>
      </c>
      <c r="I9" s="167">
        <v>21.8</v>
      </c>
      <c r="J9" s="168">
        <v>21.8</v>
      </c>
      <c r="K9" s="112">
        <v>21.8</v>
      </c>
      <c r="L9" s="172">
        <v>21.8</v>
      </c>
      <c r="M9" s="112">
        <v>21.8</v>
      </c>
      <c r="N9" s="167">
        <v>21.900000000000002</v>
      </c>
      <c r="O9" s="112">
        <v>21.900000000000002</v>
      </c>
      <c r="P9" s="112">
        <v>21.900000000000002</v>
      </c>
      <c r="Q9" s="112">
        <v>21.900000000000002</v>
      </c>
      <c r="R9" s="112">
        <v>21.900000000000002</v>
      </c>
      <c r="S9" s="112">
        <v>21.900000000000002</v>
      </c>
      <c r="T9" s="112">
        <v>21.900000000000002</v>
      </c>
      <c r="U9" s="112">
        <v>21.900000000000002</v>
      </c>
      <c r="V9" s="112">
        <v>21.900000000000002</v>
      </c>
      <c r="W9" s="112">
        <v>21.900000000000002</v>
      </c>
      <c r="X9" s="168">
        <v>21.900000000000002</v>
      </c>
      <c r="Y9" s="112">
        <v>21.900000000000002</v>
      </c>
      <c r="Z9" s="109">
        <v>21.900000000000002</v>
      </c>
      <c r="AA9" s="204">
        <v>22.000000000000004</v>
      </c>
      <c r="AB9" s="109">
        <v>22.000000000000004</v>
      </c>
      <c r="AC9" s="204">
        <v>22.100000000000005</v>
      </c>
      <c r="AD9" s="163">
        <v>22.100000000000005</v>
      </c>
      <c r="AE9" s="109">
        <v>22.100000000000005</v>
      </c>
      <c r="AF9" s="109">
        <v>22.1</v>
      </c>
      <c r="AG9" s="128">
        <v>22.1</v>
      </c>
      <c r="AH9" s="109">
        <v>22.1</v>
      </c>
      <c r="AI9" s="109">
        <v>22.1</v>
      </c>
      <c r="AJ9" s="109">
        <v>22.1</v>
      </c>
      <c r="AK9" s="109">
        <v>22.1</v>
      </c>
      <c r="AL9" s="109">
        <v>22.1</v>
      </c>
      <c r="AM9" s="109">
        <v>22.1</v>
      </c>
      <c r="AN9" s="109">
        <v>22.1</v>
      </c>
      <c r="AO9" s="224">
        <v>22.200000000000003</v>
      </c>
      <c r="AP9" s="109">
        <v>22.200000000000003</v>
      </c>
      <c r="AQ9" s="109">
        <v>22.200000000000003</v>
      </c>
      <c r="AR9" s="207">
        <v>21.400000000000002</v>
      </c>
      <c r="AS9" s="204">
        <v>21.500000000000004</v>
      </c>
      <c r="AT9" s="222">
        <v>21.500000000000004</v>
      </c>
      <c r="AU9" s="230">
        <v>21.500000000000004</v>
      </c>
      <c r="AV9" s="109"/>
      <c r="AW9" s="109"/>
      <c r="AX9" s="109"/>
      <c r="AY9" s="109"/>
      <c r="AZ9" s="109"/>
      <c r="BA9" s="109"/>
      <c r="BB9" s="109"/>
    </row>
    <row r="10" spans="1:54" ht="15.75" thickBot="1">
      <c r="A10">
        <v>1</v>
      </c>
      <c r="B10" t="str">
        <f>cartescoreCAM!I183</f>
        <v>TMont</v>
      </c>
      <c r="C10" s="75">
        <f>cartescoreCAM!N183</f>
        <v>24.10000000000001</v>
      </c>
      <c r="E10" s="74" t="s">
        <v>95</v>
      </c>
      <c r="F10" s="92">
        <f>'parties jouées'!I$6</f>
        <v>25.7</v>
      </c>
      <c r="G10" s="95">
        <v>25.5</v>
      </c>
      <c r="H10" s="134">
        <v>25.5</v>
      </c>
      <c r="I10" s="167">
        <v>25.6</v>
      </c>
      <c r="J10" s="167">
        <v>25.700000000000003</v>
      </c>
      <c r="K10" s="112">
        <v>25.6</v>
      </c>
      <c r="L10" s="112">
        <v>25.6</v>
      </c>
      <c r="M10" s="112">
        <v>25.6</v>
      </c>
      <c r="N10" s="165">
        <v>25.6</v>
      </c>
      <c r="O10" s="112">
        <v>25.6</v>
      </c>
      <c r="P10" s="112">
        <v>25.6</v>
      </c>
      <c r="Q10" s="112">
        <v>25.6</v>
      </c>
      <c r="R10" s="167">
        <v>25.700000000000003</v>
      </c>
      <c r="S10" s="112">
        <v>25.700000000000003</v>
      </c>
      <c r="T10" s="167">
        <v>25.800000000000004</v>
      </c>
      <c r="U10" s="167">
        <v>25.900000000000006</v>
      </c>
      <c r="V10" s="194">
        <v>23.500000000000007</v>
      </c>
      <c r="W10" s="167">
        <v>23.60000000000001</v>
      </c>
      <c r="X10" s="168">
        <v>23.60000000000001</v>
      </c>
      <c r="Y10" s="112">
        <v>23.60000000000001</v>
      </c>
      <c r="Z10" s="109">
        <v>23.60000000000001</v>
      </c>
      <c r="AA10" s="109">
        <v>23.60000000000001</v>
      </c>
      <c r="AB10" s="109">
        <v>23.60000000000001</v>
      </c>
      <c r="AC10" s="109">
        <v>23.60000000000001</v>
      </c>
      <c r="AD10" s="109">
        <v>23.60000000000001</v>
      </c>
      <c r="AE10" s="109">
        <v>23.60000000000001</v>
      </c>
      <c r="AF10" s="109">
        <v>23.6</v>
      </c>
      <c r="AG10" s="213">
        <v>23.6</v>
      </c>
      <c r="AH10" s="163">
        <v>23.6</v>
      </c>
      <c r="AI10" s="109">
        <v>23.6</v>
      </c>
      <c r="AJ10" s="204">
        <v>23.700000000000003</v>
      </c>
      <c r="AK10" s="204">
        <v>23.800000000000004</v>
      </c>
      <c r="AL10" s="163">
        <v>23.800000000000004</v>
      </c>
      <c r="AM10" s="204">
        <v>23.900000000000006</v>
      </c>
      <c r="AN10" s="204">
        <v>24.000000000000007</v>
      </c>
      <c r="AO10" s="224">
        <v>24.10000000000001</v>
      </c>
      <c r="AP10" s="109">
        <v>24.10000000000001</v>
      </c>
      <c r="AQ10" s="109">
        <v>24.10000000000001</v>
      </c>
      <c r="AR10" s="109">
        <v>24.10000000000001</v>
      </c>
      <c r="AS10" s="109">
        <v>24.10000000000001</v>
      </c>
      <c r="AT10" s="222">
        <v>24.10000000000001</v>
      </c>
      <c r="AU10" s="222">
        <v>24.10000000000001</v>
      </c>
      <c r="AV10" s="109"/>
      <c r="AW10" s="109"/>
      <c r="AX10" s="109"/>
      <c r="AY10" s="109"/>
      <c r="AZ10" s="109"/>
      <c r="BA10" s="109"/>
      <c r="BB10" s="109"/>
    </row>
    <row r="11" spans="1:54" ht="15.75" thickBot="1">
      <c r="A11">
        <v>1</v>
      </c>
      <c r="B11" t="str">
        <f>cartescoreCAM!I184</f>
        <v>GGar</v>
      </c>
      <c r="C11" s="75">
        <f>cartescoreCAM!N184</f>
        <v>22.20000000000001</v>
      </c>
      <c r="E11" s="74" t="s">
        <v>85</v>
      </c>
      <c r="F11" s="92">
        <f>'parties jouées'!J$6</f>
        <v>24.4</v>
      </c>
      <c r="G11" s="95">
        <v>22</v>
      </c>
      <c r="H11" s="134">
        <v>22</v>
      </c>
      <c r="I11" s="167">
        <v>22.1</v>
      </c>
      <c r="J11" s="167">
        <v>22.200000000000003</v>
      </c>
      <c r="K11" s="112">
        <v>22.1</v>
      </c>
      <c r="L11" s="167">
        <v>22.200000000000003</v>
      </c>
      <c r="M11" s="112">
        <v>22.200000000000003</v>
      </c>
      <c r="N11" s="167">
        <v>22.300000000000004</v>
      </c>
      <c r="O11" s="184">
        <v>22.3</v>
      </c>
      <c r="P11" s="112">
        <v>22.400000000000006</v>
      </c>
      <c r="Q11" s="112">
        <v>22.400000000000006</v>
      </c>
      <c r="R11" s="167">
        <v>22.500000000000007</v>
      </c>
      <c r="S11" s="112">
        <v>22.500000000000007</v>
      </c>
      <c r="T11" s="167">
        <v>22.60000000000001</v>
      </c>
      <c r="U11" s="112">
        <v>22.60000000000001</v>
      </c>
      <c r="V11" s="112">
        <v>22.60000000000001</v>
      </c>
      <c r="W11" s="112">
        <v>22.60000000000001</v>
      </c>
      <c r="X11" s="168">
        <v>22.60000000000001</v>
      </c>
      <c r="Y11" s="112">
        <v>22.60000000000001</v>
      </c>
      <c r="Z11" s="109">
        <v>22.60000000000001</v>
      </c>
      <c r="AA11" s="109">
        <v>22.60000000000001</v>
      </c>
      <c r="AB11" s="109">
        <v>22.60000000000001</v>
      </c>
      <c r="AC11" s="204">
        <v>22.70000000000001</v>
      </c>
      <c r="AD11" s="159">
        <v>21.50000000000001</v>
      </c>
      <c r="AE11" s="109">
        <v>21.50000000000001</v>
      </c>
      <c r="AF11" s="204">
        <v>21.6</v>
      </c>
      <c r="AG11" s="212">
        <v>21.700000000000003</v>
      </c>
      <c r="AH11" s="109">
        <v>21.700000000000003</v>
      </c>
      <c r="AI11" s="109">
        <v>21.700000000000003</v>
      </c>
      <c r="AJ11" s="109">
        <v>21.700000000000003</v>
      </c>
      <c r="AK11" s="109">
        <v>21.700000000000003</v>
      </c>
      <c r="AL11" s="109">
        <v>21.700000000000003</v>
      </c>
      <c r="AM11" s="204">
        <v>21.800000000000004</v>
      </c>
      <c r="AN11" s="204">
        <v>21.900000000000006</v>
      </c>
      <c r="AO11" s="223">
        <v>21.900000000000006</v>
      </c>
      <c r="AP11" s="109">
        <v>21.900000000000006</v>
      </c>
      <c r="AQ11" s="204">
        <v>22.000000000000007</v>
      </c>
      <c r="AR11" s="204">
        <v>22.10000000000001</v>
      </c>
      <c r="AS11" s="204">
        <v>22.20000000000001</v>
      </c>
      <c r="AT11" s="230">
        <v>22.20000000000001</v>
      </c>
      <c r="AU11" s="230">
        <v>22.20000000000001</v>
      </c>
      <c r="AV11" s="109"/>
      <c r="AW11" s="109"/>
      <c r="AX11" s="109"/>
      <c r="AY11" s="109"/>
      <c r="AZ11" s="109"/>
      <c r="BA11" s="109"/>
      <c r="BB11" s="109"/>
    </row>
    <row r="12" spans="1:54" ht="15.75" thickBot="1">
      <c r="A12">
        <v>1</v>
      </c>
      <c r="B12" t="str">
        <f>cartescoreCAM!I185</f>
        <v>PLai</v>
      </c>
      <c r="C12" s="75">
        <f>cartescoreCAM!N185</f>
        <v>20.7</v>
      </c>
      <c r="E12" s="74" t="s">
        <v>99</v>
      </c>
      <c r="F12" s="92">
        <v>17.3</v>
      </c>
      <c r="G12" s="95">
        <v>20.7</v>
      </c>
      <c r="H12" s="161">
        <v>20.3</v>
      </c>
      <c r="I12" s="112">
        <v>20.3</v>
      </c>
      <c r="J12" s="168">
        <v>20.3</v>
      </c>
      <c r="K12" s="166">
        <v>20.3</v>
      </c>
      <c r="L12" s="172">
        <v>20.3</v>
      </c>
      <c r="M12" s="112">
        <v>20.3</v>
      </c>
      <c r="N12" s="112">
        <v>20.3</v>
      </c>
      <c r="O12" s="112">
        <v>20.3</v>
      </c>
      <c r="P12" s="167">
        <v>20.400000000000002</v>
      </c>
      <c r="Q12" s="167">
        <v>20.500000000000004</v>
      </c>
      <c r="R12" s="112">
        <v>20.500000000000004</v>
      </c>
      <c r="S12" s="112">
        <v>20.500000000000004</v>
      </c>
      <c r="T12" s="167">
        <v>20.600000000000005</v>
      </c>
      <c r="U12" s="112">
        <v>20.600000000000005</v>
      </c>
      <c r="V12" s="112">
        <v>20.600000000000005</v>
      </c>
      <c r="W12" s="167">
        <v>20.700000000000006</v>
      </c>
      <c r="X12" s="167">
        <v>20.800000000000008</v>
      </c>
      <c r="Y12" s="112">
        <v>20.700000000000006</v>
      </c>
      <c r="Z12" s="109">
        <v>20.700000000000006</v>
      </c>
      <c r="AA12" s="109">
        <v>20.700000000000006</v>
      </c>
      <c r="AB12" s="109">
        <v>20.700000000000006</v>
      </c>
      <c r="AC12" s="109">
        <v>20.700000000000006</v>
      </c>
      <c r="AD12" s="109">
        <v>20.700000000000006</v>
      </c>
      <c r="AE12" s="109">
        <v>20.700000000000006</v>
      </c>
      <c r="AF12" s="109">
        <v>20.7</v>
      </c>
      <c r="AG12" s="128">
        <v>20.7</v>
      </c>
      <c r="AH12" s="109">
        <v>20.7</v>
      </c>
      <c r="AI12" s="109">
        <v>20.7</v>
      </c>
      <c r="AJ12" s="109">
        <v>20.7</v>
      </c>
      <c r="AK12" s="109">
        <v>20.7</v>
      </c>
      <c r="AL12" s="109">
        <v>20.7</v>
      </c>
      <c r="AM12" s="109">
        <v>20.7</v>
      </c>
      <c r="AN12" s="109">
        <v>20.7</v>
      </c>
      <c r="AO12" s="151">
        <v>20.7</v>
      </c>
      <c r="AP12" s="109">
        <v>20.7</v>
      </c>
      <c r="AQ12" s="109">
        <v>20.7</v>
      </c>
      <c r="AR12" s="109">
        <v>20.7</v>
      </c>
      <c r="AS12" s="109">
        <v>20.7</v>
      </c>
      <c r="AT12" s="222">
        <v>20.7</v>
      </c>
      <c r="AU12" s="222">
        <v>20.7</v>
      </c>
      <c r="AV12" s="109"/>
      <c r="AW12" s="109"/>
      <c r="AX12" s="109"/>
      <c r="AY12" s="109"/>
      <c r="AZ12" s="109"/>
      <c r="BA12" s="109"/>
      <c r="BB12" s="109"/>
    </row>
    <row r="13" spans="1:54" ht="15.75" thickBot="1">
      <c r="A13">
        <v>1</v>
      </c>
      <c r="B13" t="str">
        <f>cartescoreCAM!I186</f>
        <v>BRous</v>
      </c>
      <c r="C13" s="75">
        <f>cartescoreCAM!N186</f>
        <v>24.200000000000006</v>
      </c>
      <c r="E13" s="74" t="s">
        <v>102</v>
      </c>
      <c r="F13" s="92">
        <v>25.7</v>
      </c>
      <c r="G13" s="95">
        <v>22.9</v>
      </c>
      <c r="H13" s="134"/>
      <c r="I13" s="167">
        <v>23</v>
      </c>
      <c r="J13" s="167">
        <v>23.1</v>
      </c>
      <c r="K13" s="112">
        <v>23</v>
      </c>
      <c r="L13" s="112">
        <v>23</v>
      </c>
      <c r="M13" s="112">
        <v>23</v>
      </c>
      <c r="N13" s="167">
        <v>23.1</v>
      </c>
      <c r="O13" s="112">
        <v>23.1</v>
      </c>
      <c r="P13" s="112">
        <v>23.1</v>
      </c>
      <c r="Q13" s="112">
        <v>23.1</v>
      </c>
      <c r="R13" s="167">
        <v>23.200000000000003</v>
      </c>
      <c r="S13" s="112">
        <v>23.200000000000003</v>
      </c>
      <c r="T13" s="166">
        <v>23.200000000000003</v>
      </c>
      <c r="U13" s="112">
        <v>23.300000000000004</v>
      </c>
      <c r="V13" s="112">
        <v>23.400000000000006</v>
      </c>
      <c r="W13" s="112">
        <v>23.500000000000007</v>
      </c>
      <c r="X13" s="167">
        <v>23.60000000000001</v>
      </c>
      <c r="Y13" s="166">
        <v>23.60000000000001</v>
      </c>
      <c r="Z13" s="109">
        <v>23.60000000000001</v>
      </c>
      <c r="AA13" s="109">
        <v>23.60000000000001</v>
      </c>
      <c r="AB13" s="109">
        <v>23.60000000000001</v>
      </c>
      <c r="AC13" s="204">
        <v>23.70000000000001</v>
      </c>
      <c r="AD13" s="163">
        <v>23.70000000000001</v>
      </c>
      <c r="AE13" s="204">
        <v>23.80000000000001</v>
      </c>
      <c r="AF13" s="207">
        <v>23.8</v>
      </c>
      <c r="AG13" s="212">
        <v>23.900000000000002</v>
      </c>
      <c r="AH13" s="109">
        <v>23.900000000000002</v>
      </c>
      <c r="AI13" s="109">
        <v>23.900000000000002</v>
      </c>
      <c r="AJ13" s="163">
        <v>23.900000000000002</v>
      </c>
      <c r="AK13" s="109">
        <v>23.900000000000002</v>
      </c>
      <c r="AL13" s="204">
        <v>24.000000000000004</v>
      </c>
      <c r="AM13" s="109">
        <v>24.000000000000004</v>
      </c>
      <c r="AN13" s="109">
        <v>24.000000000000004</v>
      </c>
      <c r="AO13" s="224">
        <v>24.100000000000005</v>
      </c>
      <c r="AP13" s="109">
        <v>24.100000000000005</v>
      </c>
      <c r="AQ13" s="109">
        <v>24.100000000000005</v>
      </c>
      <c r="AR13" s="207">
        <v>24.100000000000005</v>
      </c>
      <c r="AS13" s="204">
        <v>24.200000000000006</v>
      </c>
      <c r="AT13" s="222">
        <v>24.200000000000006</v>
      </c>
      <c r="AU13" s="222">
        <v>24.200000000000006</v>
      </c>
      <c r="AV13" s="109"/>
      <c r="AW13" s="109"/>
      <c r="AX13" s="109"/>
      <c r="AY13" s="109"/>
      <c r="AZ13" s="109"/>
      <c r="BA13" s="109"/>
      <c r="BB13" s="109"/>
    </row>
    <row r="14" spans="1:54" ht="15.75" thickBot="1">
      <c r="A14">
        <v>1</v>
      </c>
      <c r="B14" t="str">
        <f>cartescoreCAM!I187</f>
        <v>YDej</v>
      </c>
      <c r="C14" s="75">
        <f>cartescoreCAM!N187</f>
        <v>19.90000000000001</v>
      </c>
      <c r="E14" s="74" t="s">
        <v>103</v>
      </c>
      <c r="F14" s="92">
        <v>18.5</v>
      </c>
      <c r="G14" s="95">
        <v>19</v>
      </c>
      <c r="H14" s="134"/>
      <c r="I14" s="165">
        <v>19</v>
      </c>
      <c r="J14" s="168">
        <v>19</v>
      </c>
      <c r="K14" s="112">
        <v>19</v>
      </c>
      <c r="L14" s="112">
        <v>19</v>
      </c>
      <c r="M14" s="112">
        <v>19</v>
      </c>
      <c r="N14" s="112">
        <v>19</v>
      </c>
      <c r="O14" s="112">
        <v>19</v>
      </c>
      <c r="P14" s="112">
        <v>19</v>
      </c>
      <c r="Q14" s="112">
        <v>19</v>
      </c>
      <c r="R14" s="112">
        <v>19</v>
      </c>
      <c r="S14" s="167">
        <v>19.1</v>
      </c>
      <c r="T14" s="112">
        <v>19.1</v>
      </c>
      <c r="U14" s="112">
        <v>19.1</v>
      </c>
      <c r="V14" s="112">
        <v>19.1</v>
      </c>
      <c r="W14" s="166">
        <v>19.1</v>
      </c>
      <c r="X14" s="168">
        <v>19.1</v>
      </c>
      <c r="Y14" s="112">
        <v>19.1</v>
      </c>
      <c r="Z14" s="109">
        <v>19.1</v>
      </c>
      <c r="AA14" s="109">
        <v>19.1</v>
      </c>
      <c r="AB14" s="109">
        <v>19.1</v>
      </c>
      <c r="AC14" s="109">
        <v>19.1</v>
      </c>
      <c r="AD14" s="109">
        <v>19.1</v>
      </c>
      <c r="AE14" s="109">
        <v>19.1</v>
      </c>
      <c r="AF14" s="109">
        <v>19.1</v>
      </c>
      <c r="AG14" s="211">
        <v>19.1</v>
      </c>
      <c r="AH14" s="109">
        <v>19.2</v>
      </c>
      <c r="AI14" s="109">
        <v>19.2</v>
      </c>
      <c r="AJ14" s="109">
        <v>19.2</v>
      </c>
      <c r="AK14" s="109">
        <v>19.2</v>
      </c>
      <c r="AL14" s="109">
        <v>19.2</v>
      </c>
      <c r="AM14" s="204">
        <v>19.3</v>
      </c>
      <c r="AN14" s="204">
        <v>19.400000000000002</v>
      </c>
      <c r="AO14" s="224">
        <v>19.500000000000004</v>
      </c>
      <c r="AP14" s="109">
        <v>19.500000000000004</v>
      </c>
      <c r="AQ14" s="204">
        <v>19.600000000000005</v>
      </c>
      <c r="AR14" s="204">
        <v>19.700000000000006</v>
      </c>
      <c r="AS14" s="204">
        <v>19.800000000000008</v>
      </c>
      <c r="AT14" s="222">
        <v>19.800000000000008</v>
      </c>
      <c r="AU14" s="230">
        <v>19.800000000000008</v>
      </c>
      <c r="AV14" s="109"/>
      <c r="AW14" s="109"/>
      <c r="AX14" s="109"/>
      <c r="AY14" s="109"/>
      <c r="AZ14" s="109"/>
      <c r="BA14" s="109"/>
      <c r="BB14" s="109"/>
    </row>
    <row r="15" spans="1:54" ht="15.75" thickBot="1">
      <c r="A15">
        <v>1</v>
      </c>
      <c r="B15" t="str">
        <f>cartescoreCAM!I188</f>
        <v>MGui</v>
      </c>
      <c r="C15" s="75">
        <f>cartescoreCAM!N188</f>
        <v>25.500000000000004</v>
      </c>
      <c r="E15" s="74" t="str">
        <f>B15</f>
        <v>MGui</v>
      </c>
      <c r="F15" s="92">
        <v>35</v>
      </c>
      <c r="G15" s="95">
        <v>25.2</v>
      </c>
      <c r="H15" s="134"/>
      <c r="I15" s="112"/>
      <c r="J15" s="112"/>
      <c r="K15" s="166">
        <v>25.2</v>
      </c>
      <c r="L15" s="112">
        <v>25.2</v>
      </c>
      <c r="M15" s="112">
        <v>25.2</v>
      </c>
      <c r="N15" s="112">
        <v>25.2</v>
      </c>
      <c r="O15" s="112">
        <v>25.2</v>
      </c>
      <c r="P15" s="167">
        <v>25.3</v>
      </c>
      <c r="Q15" s="112">
        <v>25.3</v>
      </c>
      <c r="R15" s="112">
        <v>25.3</v>
      </c>
      <c r="S15" s="112">
        <v>25.3</v>
      </c>
      <c r="T15" s="112">
        <v>25.3</v>
      </c>
      <c r="U15" s="112">
        <v>25.3</v>
      </c>
      <c r="V15" s="112">
        <v>25.3</v>
      </c>
      <c r="W15" s="112">
        <v>25.3</v>
      </c>
      <c r="X15" s="168">
        <v>25.3</v>
      </c>
      <c r="Y15" s="112">
        <v>25.3</v>
      </c>
      <c r="Z15" s="109">
        <v>25.3</v>
      </c>
      <c r="AA15" s="109">
        <v>25.3</v>
      </c>
      <c r="AB15" s="109">
        <v>25.3</v>
      </c>
      <c r="AC15" s="109">
        <v>25.3</v>
      </c>
      <c r="AD15" s="109">
        <v>25.3</v>
      </c>
      <c r="AE15" s="109">
        <v>25.3</v>
      </c>
      <c r="AF15" s="109">
        <v>25.3</v>
      </c>
      <c r="AG15" s="128">
        <v>25.3</v>
      </c>
      <c r="AH15" s="109">
        <v>25.3</v>
      </c>
      <c r="AI15" s="109">
        <v>25.3</v>
      </c>
      <c r="AJ15" s="109">
        <v>25.3</v>
      </c>
      <c r="AK15" s="109">
        <v>25.3</v>
      </c>
      <c r="AL15" s="109">
        <v>25.3</v>
      </c>
      <c r="AM15" s="109">
        <v>25.3</v>
      </c>
      <c r="AN15" s="109">
        <v>25.3</v>
      </c>
      <c r="AO15" s="151">
        <v>25.3</v>
      </c>
      <c r="AP15" s="109">
        <v>25.3</v>
      </c>
      <c r="AQ15" s="163">
        <v>25.3</v>
      </c>
      <c r="AR15" s="204">
        <v>25.400000000000002</v>
      </c>
      <c r="AS15" s="204">
        <v>25.500000000000004</v>
      </c>
      <c r="AT15" s="222">
        <v>25.500000000000004</v>
      </c>
      <c r="AU15" s="222">
        <v>25.500000000000004</v>
      </c>
      <c r="AV15" s="109"/>
      <c r="AW15" s="109"/>
      <c r="AX15" s="109"/>
      <c r="AY15" s="109"/>
      <c r="AZ15" s="109"/>
      <c r="BA15" s="109"/>
      <c r="BB15" s="109"/>
    </row>
    <row r="16" spans="1:54" ht="15.75" thickBot="1">
      <c r="A16">
        <v>1</v>
      </c>
      <c r="B16" t="str">
        <f>cartescoreCAM!I189</f>
        <v>JjGui</v>
      </c>
      <c r="C16" s="75">
        <f>cartescoreCAM!N189</f>
        <v>9.4</v>
      </c>
      <c r="E16" s="74" t="str">
        <f>B16</f>
        <v>JjGui</v>
      </c>
      <c r="F16" s="92">
        <v>9.4</v>
      </c>
      <c r="G16" s="95">
        <v>9.4</v>
      </c>
      <c r="H16" s="134"/>
      <c r="I16" s="112"/>
      <c r="J16" s="112"/>
      <c r="K16" s="112"/>
      <c r="L16" s="166">
        <v>9.4</v>
      </c>
      <c r="M16" s="112">
        <v>9.4</v>
      </c>
      <c r="N16" s="112">
        <v>9.4</v>
      </c>
      <c r="O16" s="112">
        <v>9.4</v>
      </c>
      <c r="P16" s="112">
        <v>9.4</v>
      </c>
      <c r="Q16" s="112">
        <v>9.4</v>
      </c>
      <c r="R16" s="112">
        <v>9.4</v>
      </c>
      <c r="S16" s="112">
        <v>9.4</v>
      </c>
      <c r="T16" s="112">
        <v>9.4</v>
      </c>
      <c r="U16" s="112">
        <v>9.4</v>
      </c>
      <c r="V16" s="112">
        <v>9.4</v>
      </c>
      <c r="W16" s="112">
        <v>9.4</v>
      </c>
      <c r="X16" s="168">
        <v>9.4</v>
      </c>
      <c r="Y16" s="112">
        <v>9.4</v>
      </c>
      <c r="Z16" s="109">
        <v>9.4</v>
      </c>
      <c r="AA16" s="109">
        <v>9.4</v>
      </c>
      <c r="AB16" s="109">
        <v>9.4</v>
      </c>
      <c r="AC16" s="109">
        <v>9.4</v>
      </c>
      <c r="AD16" s="109">
        <v>9.4</v>
      </c>
      <c r="AE16" s="109">
        <v>9.4</v>
      </c>
      <c r="AF16" s="109">
        <v>9.4</v>
      </c>
      <c r="AG16" s="128">
        <v>9.4</v>
      </c>
      <c r="AH16" s="109">
        <v>9.4</v>
      </c>
      <c r="AI16" s="109">
        <v>9.4</v>
      </c>
      <c r="AJ16" s="109">
        <v>9.4</v>
      </c>
      <c r="AK16" s="109">
        <v>9.4</v>
      </c>
      <c r="AL16" s="109">
        <v>9.4</v>
      </c>
      <c r="AM16" s="109">
        <v>9.4</v>
      </c>
      <c r="AN16" s="109">
        <v>9.4</v>
      </c>
      <c r="AO16" s="151">
        <v>9.4</v>
      </c>
      <c r="AP16" s="109">
        <v>9.4</v>
      </c>
      <c r="AQ16" s="109">
        <v>9.4</v>
      </c>
      <c r="AR16" s="109">
        <v>9.4</v>
      </c>
      <c r="AS16" s="109">
        <v>9.4</v>
      </c>
      <c r="AT16" s="222">
        <v>9.4</v>
      </c>
      <c r="AU16" s="222">
        <v>9.4</v>
      </c>
      <c r="AV16" s="109"/>
      <c r="AW16" s="109"/>
      <c r="AX16" s="109"/>
      <c r="AY16" s="109"/>
      <c r="AZ16" s="109"/>
      <c r="BA16" s="109"/>
      <c r="BB16" s="109"/>
    </row>
    <row r="17" spans="1:54" ht="15.75" thickBot="1">
      <c r="A17">
        <v>1</v>
      </c>
      <c r="B17" t="str">
        <f>cartescoreCAM!I190</f>
        <v>BPin</v>
      </c>
      <c r="C17" s="75">
        <f>cartescoreCAM!N190</f>
        <v>19.700000000000003</v>
      </c>
      <c r="E17" s="74" t="s">
        <v>106</v>
      </c>
      <c r="F17" s="92">
        <v>24.8</v>
      </c>
      <c r="G17" s="95">
        <v>24.8</v>
      </c>
      <c r="H17" s="134"/>
      <c r="I17" s="112"/>
      <c r="J17" s="112"/>
      <c r="K17" s="112"/>
      <c r="L17" s="112"/>
      <c r="M17" s="175">
        <v>22</v>
      </c>
      <c r="N17" s="112">
        <v>22</v>
      </c>
      <c r="O17" s="166">
        <v>22</v>
      </c>
      <c r="P17" s="175">
        <v>21.6</v>
      </c>
      <c r="Q17" s="166">
        <v>21.6</v>
      </c>
      <c r="R17" s="166">
        <v>21.6</v>
      </c>
      <c r="S17" s="112">
        <v>21.6</v>
      </c>
      <c r="T17" s="167">
        <v>21.700000000000003</v>
      </c>
      <c r="U17" s="166">
        <v>21.700000000000003</v>
      </c>
      <c r="V17" s="112">
        <v>21.700000000000003</v>
      </c>
      <c r="W17" s="112">
        <v>21.700000000000003</v>
      </c>
      <c r="X17" s="168">
        <v>21.700000000000003</v>
      </c>
      <c r="Y17" s="112">
        <v>21.700000000000003</v>
      </c>
      <c r="Z17" s="159">
        <v>21.300000000000004</v>
      </c>
      <c r="AA17" s="109">
        <v>21.300000000000004</v>
      </c>
      <c r="AB17" s="109">
        <v>21.300000000000004</v>
      </c>
      <c r="AC17" s="109">
        <v>21.300000000000004</v>
      </c>
      <c r="AD17" s="109">
        <v>21.300000000000004</v>
      </c>
      <c r="AE17" s="109">
        <v>21.300000000000004</v>
      </c>
      <c r="AF17" s="109">
        <v>21.3</v>
      </c>
      <c r="AG17" s="214">
        <v>20.1</v>
      </c>
      <c r="AH17" s="163">
        <v>20.1</v>
      </c>
      <c r="AI17" s="163">
        <v>20.1</v>
      </c>
      <c r="AJ17" s="109">
        <v>20.1</v>
      </c>
      <c r="AK17" s="109">
        <v>20.1</v>
      </c>
      <c r="AL17" s="159">
        <v>19.700000000000003</v>
      </c>
      <c r="AM17" s="109">
        <v>19.700000000000003</v>
      </c>
      <c r="AN17" s="109">
        <v>19.700000000000003</v>
      </c>
      <c r="AO17" s="223">
        <v>19.700000000000003</v>
      </c>
      <c r="AP17" s="109">
        <v>19.700000000000003</v>
      </c>
      <c r="AQ17" s="163">
        <v>19.700000000000003</v>
      </c>
      <c r="AR17" s="109">
        <v>19.700000000000003</v>
      </c>
      <c r="AS17" s="109">
        <v>19.700000000000003</v>
      </c>
      <c r="AT17" s="222">
        <v>19.700000000000003</v>
      </c>
      <c r="AU17" s="222">
        <v>19.700000000000003</v>
      </c>
      <c r="AV17" s="109"/>
      <c r="AW17" s="109"/>
      <c r="AX17" s="109"/>
      <c r="AY17" s="109"/>
      <c r="AZ17" s="109"/>
      <c r="BA17" s="109"/>
      <c r="BB17" s="109"/>
    </row>
    <row r="18" spans="1:54" ht="15.75" thickBot="1">
      <c r="A18">
        <v>1</v>
      </c>
      <c r="B18" t="str">
        <f>cartescoreCAM!I191</f>
        <v>CRoub</v>
      </c>
      <c r="C18" s="75">
        <f>cartescoreCAM!N191</f>
        <v>23.8</v>
      </c>
      <c r="E18" s="180" t="s">
        <v>109</v>
      </c>
      <c r="F18" s="92">
        <v>22.3</v>
      </c>
      <c r="G18" s="95">
        <v>23.3</v>
      </c>
      <c r="H18" s="134"/>
      <c r="I18" s="112"/>
      <c r="J18" s="112"/>
      <c r="K18" s="112"/>
      <c r="L18" s="112"/>
      <c r="M18" s="112"/>
      <c r="N18" s="181">
        <v>23.3</v>
      </c>
      <c r="O18" s="112">
        <v>23.3</v>
      </c>
      <c r="P18" s="112">
        <v>23.3</v>
      </c>
      <c r="Q18" s="112">
        <v>23.3</v>
      </c>
      <c r="R18" s="112">
        <v>23.3</v>
      </c>
      <c r="S18" s="112">
        <v>23.3</v>
      </c>
      <c r="T18" s="112">
        <v>23.3</v>
      </c>
      <c r="U18" s="112">
        <v>23.3</v>
      </c>
      <c r="V18" s="112">
        <v>23.3</v>
      </c>
      <c r="W18" s="167">
        <v>23.400000000000002</v>
      </c>
      <c r="X18" s="168">
        <v>23.400000000000002</v>
      </c>
      <c r="Y18" s="112">
        <v>23.400000000000002</v>
      </c>
      <c r="Z18" s="109">
        <v>23.400000000000002</v>
      </c>
      <c r="AA18" s="109">
        <v>23.400000000000002</v>
      </c>
      <c r="AB18" s="109">
        <v>23.400000000000002</v>
      </c>
      <c r="AC18" s="109">
        <v>23.400000000000002</v>
      </c>
      <c r="AD18" s="109">
        <v>23.400000000000002</v>
      </c>
      <c r="AE18" s="109">
        <v>23.400000000000002</v>
      </c>
      <c r="AF18" s="109">
        <v>23.4</v>
      </c>
      <c r="AG18" s="128">
        <v>23.4</v>
      </c>
      <c r="AH18" s="163">
        <v>23.4</v>
      </c>
      <c r="AI18" s="109">
        <v>23.4</v>
      </c>
      <c r="AJ18" s="109">
        <v>23.4</v>
      </c>
      <c r="AK18" s="163">
        <v>23.4</v>
      </c>
      <c r="AL18" s="109">
        <v>23.4</v>
      </c>
      <c r="AM18" s="109">
        <v>23.4</v>
      </c>
      <c r="AN18" s="204">
        <v>23.5</v>
      </c>
      <c r="AO18" s="224">
        <v>23.6</v>
      </c>
      <c r="AP18" s="109">
        <v>23.6</v>
      </c>
      <c r="AQ18" s="204">
        <v>23.700000000000003</v>
      </c>
      <c r="AR18" s="204">
        <v>23.800000000000004</v>
      </c>
      <c r="AS18" s="218">
        <v>23.8</v>
      </c>
      <c r="AT18" s="222">
        <v>23.8</v>
      </c>
      <c r="AU18" s="222">
        <v>23.8</v>
      </c>
      <c r="AV18" s="109"/>
      <c r="AW18" s="109"/>
      <c r="AX18" s="109"/>
      <c r="AY18" s="109"/>
      <c r="AZ18" s="109"/>
      <c r="BA18" s="109"/>
      <c r="BB18" s="109"/>
    </row>
    <row r="19" spans="1:54" ht="15.75" thickBot="1">
      <c r="A19">
        <v>1</v>
      </c>
      <c r="B19" t="str">
        <f>cartescoreCAM!I192</f>
        <v>CSyl</v>
      </c>
      <c r="C19" s="75">
        <f>cartescoreCAM!N192</f>
        <v>10.199999999999998</v>
      </c>
      <c r="E19" s="74" t="str">
        <f aca="true" t="shared" si="0" ref="E19:E27">B19</f>
        <v>CSyl</v>
      </c>
      <c r="F19" s="92">
        <v>11.3</v>
      </c>
      <c r="G19" s="95">
        <v>9.5</v>
      </c>
      <c r="H19" s="134"/>
      <c r="I19" s="112"/>
      <c r="J19" s="112"/>
      <c r="K19" s="112"/>
      <c r="L19" s="112"/>
      <c r="M19" s="112"/>
      <c r="N19" s="112"/>
      <c r="O19" s="184">
        <v>9.5</v>
      </c>
      <c r="P19" s="112">
        <v>9.6</v>
      </c>
      <c r="Q19" s="112">
        <v>9.6</v>
      </c>
      <c r="R19" s="167">
        <v>9.7</v>
      </c>
      <c r="S19" s="112">
        <v>9.7</v>
      </c>
      <c r="T19" s="112">
        <v>9.7</v>
      </c>
      <c r="U19" s="112">
        <v>9.7</v>
      </c>
      <c r="V19" s="112">
        <v>9.7</v>
      </c>
      <c r="W19" s="165">
        <v>9.7</v>
      </c>
      <c r="X19" s="167">
        <v>9.799999999999999</v>
      </c>
      <c r="Y19" s="112">
        <v>9.7</v>
      </c>
      <c r="Z19" s="109">
        <v>9.7</v>
      </c>
      <c r="AA19" s="109">
        <v>9.7</v>
      </c>
      <c r="AB19" s="109">
        <v>9.7</v>
      </c>
      <c r="AC19" s="163">
        <v>9.7</v>
      </c>
      <c r="AD19" s="109">
        <v>9.7</v>
      </c>
      <c r="AE19" s="109">
        <v>9.7</v>
      </c>
      <c r="AF19" s="109">
        <v>9.7</v>
      </c>
      <c r="AG19" s="128">
        <v>9.7</v>
      </c>
      <c r="AH19" s="109">
        <v>9.7</v>
      </c>
      <c r="AI19" s="204">
        <v>9.799999999999999</v>
      </c>
      <c r="AJ19" s="109">
        <v>9.799999999999999</v>
      </c>
      <c r="AK19" s="109">
        <v>9.799999999999999</v>
      </c>
      <c r="AL19" s="109">
        <v>9.799999999999999</v>
      </c>
      <c r="AM19" s="204">
        <v>9.899999999999999</v>
      </c>
      <c r="AN19" s="204">
        <v>9.999999999999998</v>
      </c>
      <c r="AO19" s="224">
        <v>10.099999999999998</v>
      </c>
      <c r="AP19" s="109">
        <v>10.099999999999998</v>
      </c>
      <c r="AQ19" s="207">
        <v>10.099999999999998</v>
      </c>
      <c r="AR19" s="204">
        <v>10.199999999999998</v>
      </c>
      <c r="AS19" s="109">
        <v>10.199999999999998</v>
      </c>
      <c r="AT19" s="222">
        <v>10.199999999999998</v>
      </c>
      <c r="AU19" s="230">
        <v>10.199999999999998</v>
      </c>
      <c r="AV19" s="109"/>
      <c r="AW19" s="109"/>
      <c r="AX19" s="109"/>
      <c r="AY19" s="109"/>
      <c r="AZ19" s="109"/>
      <c r="BA19" s="109"/>
      <c r="BB19" s="109"/>
    </row>
    <row r="20" spans="1:54" ht="15.75" thickBot="1">
      <c r="A20">
        <v>1</v>
      </c>
      <c r="B20" t="str">
        <f>cartescoreCAM!I193</f>
        <v>JjFev</v>
      </c>
      <c r="C20" s="75">
        <f>cartescoreCAM!N193</f>
        <v>21.800000000000004</v>
      </c>
      <c r="E20" s="74" t="str">
        <f t="shared" si="0"/>
        <v>JjFev</v>
      </c>
      <c r="F20" s="92">
        <v>27</v>
      </c>
      <c r="G20" s="95">
        <v>33.2</v>
      </c>
      <c r="H20" s="134"/>
      <c r="I20" s="112"/>
      <c r="J20" s="112"/>
      <c r="K20" s="112"/>
      <c r="L20" s="112"/>
      <c r="M20" s="112"/>
      <c r="N20" s="112"/>
      <c r="O20" s="184">
        <v>33.2</v>
      </c>
      <c r="P20" s="112">
        <v>33.400000000000006</v>
      </c>
      <c r="Q20" s="112">
        <v>33.400000000000006</v>
      </c>
      <c r="R20" s="112">
        <v>33.400000000000006</v>
      </c>
      <c r="S20" s="112">
        <v>33.400000000000006</v>
      </c>
      <c r="T20" s="112">
        <v>33.60000000000001</v>
      </c>
      <c r="U20" s="112">
        <v>33.60000000000001</v>
      </c>
      <c r="V20" s="112">
        <v>33.60000000000001</v>
      </c>
      <c r="W20" s="112">
        <v>33.60000000000001</v>
      </c>
      <c r="X20" s="168">
        <v>33.60000000000001</v>
      </c>
      <c r="Y20" s="112">
        <v>33.60000000000001</v>
      </c>
      <c r="Z20" s="159">
        <v>31.60000000000001</v>
      </c>
      <c r="AA20" s="159">
        <v>30.60000000000001</v>
      </c>
      <c r="AB20" s="109">
        <v>30.60000000000001</v>
      </c>
      <c r="AC20" s="109">
        <v>30.60000000000001</v>
      </c>
      <c r="AD20" s="109">
        <v>30.60000000000001</v>
      </c>
      <c r="AE20" s="159">
        <v>23.60000000000001</v>
      </c>
      <c r="AF20" s="109">
        <v>23.6</v>
      </c>
      <c r="AG20" s="128">
        <v>23.6</v>
      </c>
      <c r="AH20" s="109">
        <v>23.6</v>
      </c>
      <c r="AI20" s="109">
        <v>23.6</v>
      </c>
      <c r="AJ20" s="109">
        <v>23.6</v>
      </c>
      <c r="AK20" s="109">
        <v>23.6</v>
      </c>
      <c r="AL20" s="109">
        <v>23.6</v>
      </c>
      <c r="AM20" s="109">
        <v>23.6</v>
      </c>
      <c r="AN20" s="109">
        <v>23.6</v>
      </c>
      <c r="AO20" s="224">
        <v>23.700000000000003</v>
      </c>
      <c r="AP20" s="204">
        <v>23.800000000000004</v>
      </c>
      <c r="AQ20" s="109">
        <v>23.800000000000004</v>
      </c>
      <c r="AR20" s="109">
        <v>23.800000000000004</v>
      </c>
      <c r="AS20" s="109">
        <v>23.800000000000004</v>
      </c>
      <c r="AT20" s="222">
        <v>23.800000000000004</v>
      </c>
      <c r="AU20" s="230">
        <v>23.800000000000004</v>
      </c>
      <c r="AV20" s="109"/>
      <c r="AW20" s="109"/>
      <c r="AX20" s="109"/>
      <c r="AY20" s="109"/>
      <c r="AZ20" s="109"/>
      <c r="BA20" s="109"/>
      <c r="BB20" s="109"/>
    </row>
    <row r="21" spans="1:54" ht="15.75" thickBot="1">
      <c r="A21">
        <v>1</v>
      </c>
      <c r="B21" t="str">
        <f>cartescoreCAM!I194</f>
        <v>PhBar</v>
      </c>
      <c r="C21" s="75" t="e">
        <f>cartescoreCAM!N194</f>
        <v>#VALUE!</v>
      </c>
      <c r="E21" s="74" t="str">
        <f t="shared" si="0"/>
        <v>PhBar</v>
      </c>
      <c r="F21" s="92">
        <v>28.2</v>
      </c>
      <c r="G21" s="95">
        <v>28.9</v>
      </c>
      <c r="H21" s="127"/>
      <c r="I21" s="112"/>
      <c r="J21" s="112"/>
      <c r="K21" s="112"/>
      <c r="L21" s="112"/>
      <c r="M21" s="112"/>
      <c r="N21" s="112"/>
      <c r="O21" s="112"/>
      <c r="P21" s="167">
        <v>29.099999999999998</v>
      </c>
      <c r="Q21" s="112">
        <v>29.099999999999998</v>
      </c>
      <c r="R21" s="112">
        <v>29.099999999999998</v>
      </c>
      <c r="S21" s="167">
        <v>29.299999999999997</v>
      </c>
      <c r="T21" s="112">
        <v>29.299999999999997</v>
      </c>
      <c r="U21" s="112">
        <v>29.299999999999997</v>
      </c>
      <c r="V21" s="112">
        <v>29.299999999999997</v>
      </c>
      <c r="W21" s="112">
        <v>29.299999999999997</v>
      </c>
      <c r="X21" s="168">
        <v>29.299999999999997</v>
      </c>
      <c r="Y21" s="112">
        <v>29.299999999999997</v>
      </c>
      <c r="Z21" s="109">
        <v>29.299999999999997</v>
      </c>
      <c r="AA21" s="109">
        <v>29.299999999999997</v>
      </c>
      <c r="AB21" s="109">
        <v>29.299999999999997</v>
      </c>
      <c r="AC21" s="109">
        <v>29.299999999999997</v>
      </c>
      <c r="AD21" s="109">
        <v>29.299999999999997</v>
      </c>
      <c r="AE21" s="109">
        <v>29.299999999999997</v>
      </c>
      <c r="AF21" s="204">
        <v>29.5</v>
      </c>
      <c r="AG21" s="128">
        <v>29.5</v>
      </c>
      <c r="AH21" s="109">
        <v>29.5</v>
      </c>
      <c r="AI21" s="109">
        <v>29.5</v>
      </c>
      <c r="AJ21" s="109">
        <v>29.5</v>
      </c>
      <c r="AK21" s="109">
        <v>29.5</v>
      </c>
      <c r="AL21" s="109">
        <v>29.5</v>
      </c>
      <c r="AM21" s="109">
        <v>29.5</v>
      </c>
      <c r="AN21" s="109">
        <v>29.5</v>
      </c>
      <c r="AO21" s="151">
        <v>29.5</v>
      </c>
      <c r="AP21" s="109">
        <v>29.5</v>
      </c>
      <c r="AQ21" s="109">
        <v>29.5</v>
      </c>
      <c r="AR21" s="109">
        <v>29.5</v>
      </c>
      <c r="AS21" s="109">
        <v>29.5</v>
      </c>
      <c r="AT21" s="222">
        <v>29.5</v>
      </c>
      <c r="AU21" s="234">
        <v>29.5</v>
      </c>
      <c r="AV21" s="109"/>
      <c r="AW21" s="109"/>
      <c r="AX21" s="109"/>
      <c r="AY21" s="109"/>
      <c r="AZ21" s="109"/>
      <c r="BA21" s="109"/>
      <c r="BB21" s="109"/>
    </row>
    <row r="22" spans="1:54" ht="15.75" thickBot="1">
      <c r="A22">
        <v>1</v>
      </c>
      <c r="B22" t="str">
        <f>cartescoreCAM!I195</f>
        <v>JRoux</v>
      </c>
      <c r="C22" s="75">
        <f>cartescoreCAM!N195</f>
        <v>20.700000000000006</v>
      </c>
      <c r="E22" s="74" t="str">
        <f t="shared" si="0"/>
        <v>JRoux</v>
      </c>
      <c r="F22" s="92">
        <v>26.6</v>
      </c>
      <c r="G22" s="95">
        <v>20.2</v>
      </c>
      <c r="H22" s="127"/>
      <c r="I22" s="112"/>
      <c r="J22" s="112"/>
      <c r="K22" s="112"/>
      <c r="L22" s="112"/>
      <c r="M22" s="112"/>
      <c r="N22" s="112"/>
      <c r="O22" s="112"/>
      <c r="P22" s="112"/>
      <c r="Q22" s="167">
        <v>20.3</v>
      </c>
      <c r="R22" s="112">
        <v>20.3</v>
      </c>
      <c r="S22" s="112">
        <v>20.3</v>
      </c>
      <c r="T22" s="112">
        <v>20.3</v>
      </c>
      <c r="U22" s="112">
        <v>20.3</v>
      </c>
      <c r="V22" s="112">
        <v>20.3</v>
      </c>
      <c r="W22" s="112">
        <v>20.3</v>
      </c>
      <c r="X22" s="168">
        <v>20.3</v>
      </c>
      <c r="Y22" s="112">
        <v>20.3</v>
      </c>
      <c r="Z22" s="109">
        <v>20.3</v>
      </c>
      <c r="AA22" s="109">
        <v>20.3</v>
      </c>
      <c r="AB22" s="109">
        <v>20.3</v>
      </c>
      <c r="AC22" s="109">
        <v>20.3</v>
      </c>
      <c r="AD22" s="109">
        <v>20.3</v>
      </c>
      <c r="AE22" s="109">
        <v>20.3</v>
      </c>
      <c r="AF22" s="109">
        <v>20.3</v>
      </c>
      <c r="AG22" s="211">
        <v>20.3</v>
      </c>
      <c r="AH22" s="204">
        <v>20.400000000000002</v>
      </c>
      <c r="AI22" s="109">
        <v>20.400000000000002</v>
      </c>
      <c r="AJ22" s="109">
        <v>20.400000000000002</v>
      </c>
      <c r="AK22" s="109">
        <v>20.400000000000002</v>
      </c>
      <c r="AL22" s="109">
        <v>20.400000000000002</v>
      </c>
      <c r="AM22" s="109">
        <v>20.400000000000002</v>
      </c>
      <c r="AN22" s="109">
        <v>20.400000000000002</v>
      </c>
      <c r="AO22" s="151">
        <v>20.400000000000002</v>
      </c>
      <c r="AP22" s="204">
        <v>20.500000000000004</v>
      </c>
      <c r="AQ22" s="204">
        <v>20.600000000000005</v>
      </c>
      <c r="AR22" s="204">
        <v>20.700000000000006</v>
      </c>
      <c r="AS22" s="109">
        <v>20.700000000000006</v>
      </c>
      <c r="AT22" s="222">
        <v>20.700000000000006</v>
      </c>
      <c r="AU22" s="222">
        <v>20.700000000000006</v>
      </c>
      <c r="AV22" s="109"/>
      <c r="AW22" s="109"/>
      <c r="AX22" s="109"/>
      <c r="AY22" s="109"/>
      <c r="AZ22" s="109"/>
      <c r="BA22" s="109"/>
      <c r="BB22" s="109"/>
    </row>
    <row r="23" spans="1:54" ht="15.75" thickBot="1">
      <c r="A23">
        <v>1</v>
      </c>
      <c r="B23" t="str">
        <f>cartescoreCAM!I196</f>
        <v>GPal</v>
      </c>
      <c r="C23" s="75">
        <f>cartescoreCAM!N196</f>
        <v>12.8</v>
      </c>
      <c r="E23" s="74" t="str">
        <f t="shared" si="0"/>
        <v>GPal</v>
      </c>
      <c r="F23" s="92">
        <v>12.4</v>
      </c>
      <c r="G23" s="95">
        <v>12.6</v>
      </c>
      <c r="H23" s="127"/>
      <c r="I23" s="112"/>
      <c r="J23" s="112"/>
      <c r="K23" s="112"/>
      <c r="L23" s="112"/>
      <c r="M23" s="112"/>
      <c r="N23" s="112"/>
      <c r="O23" s="112"/>
      <c r="P23" s="112"/>
      <c r="Q23" s="112"/>
      <c r="R23" s="167">
        <v>12.7</v>
      </c>
      <c r="S23" s="112">
        <v>12.7</v>
      </c>
      <c r="T23" s="167">
        <v>12.799999999999999</v>
      </c>
      <c r="U23" s="112">
        <v>12.799999999999999</v>
      </c>
      <c r="V23" s="112">
        <v>12.799999999999999</v>
      </c>
      <c r="W23" s="112">
        <v>12.799999999999999</v>
      </c>
      <c r="X23" s="168">
        <v>12.799999999999999</v>
      </c>
      <c r="Y23" s="112">
        <v>12.799999999999999</v>
      </c>
      <c r="Z23" s="109">
        <v>12.799999999999999</v>
      </c>
      <c r="AA23" s="109">
        <v>12.799999999999999</v>
      </c>
      <c r="AB23" s="109">
        <v>12.799999999999999</v>
      </c>
      <c r="AC23" s="109">
        <v>12.799999999999999</v>
      </c>
      <c r="AD23" s="109">
        <v>12.799999999999999</v>
      </c>
      <c r="AE23" s="109">
        <v>12.799999999999999</v>
      </c>
      <c r="AF23" s="109">
        <v>12.8</v>
      </c>
      <c r="AG23" s="128">
        <v>12.8</v>
      </c>
      <c r="AH23" s="109">
        <v>12.8</v>
      </c>
      <c r="AI23" s="109">
        <v>12.8</v>
      </c>
      <c r="AJ23" s="109">
        <v>12.8</v>
      </c>
      <c r="AK23" s="109">
        <v>12.8</v>
      </c>
      <c r="AL23" s="109">
        <v>12.8</v>
      </c>
      <c r="AM23" s="109">
        <v>12.8</v>
      </c>
      <c r="AN23" s="109">
        <v>12.8</v>
      </c>
      <c r="AO23" s="151">
        <v>12.8</v>
      </c>
      <c r="AP23" s="109">
        <v>12.8</v>
      </c>
      <c r="AQ23" s="109">
        <v>12.8</v>
      </c>
      <c r="AR23" s="109">
        <v>12.8</v>
      </c>
      <c r="AS23" s="109">
        <v>12.8</v>
      </c>
      <c r="AT23" s="222">
        <v>12.8</v>
      </c>
      <c r="AU23" s="222">
        <v>12.8</v>
      </c>
      <c r="AV23" s="109"/>
      <c r="AW23" s="109"/>
      <c r="AX23" s="109"/>
      <c r="AY23" s="109"/>
      <c r="AZ23" s="109"/>
      <c r="BA23" s="109"/>
      <c r="BB23" s="109"/>
    </row>
    <row r="24" spans="1:54" ht="15.75" thickBot="1">
      <c r="A24">
        <v>1</v>
      </c>
      <c r="B24" t="str">
        <f>cartescoreCAM!I197</f>
        <v>GGau</v>
      </c>
      <c r="C24" s="75">
        <f>cartescoreCAM!N197</f>
        <v>21.800000000000004</v>
      </c>
      <c r="E24" s="74" t="str">
        <f t="shared" si="0"/>
        <v>GGau</v>
      </c>
      <c r="F24" s="92">
        <v>25.2</v>
      </c>
      <c r="G24" s="95">
        <v>22.8</v>
      </c>
      <c r="H24" s="127"/>
      <c r="I24" s="93"/>
      <c r="J24" s="93"/>
      <c r="K24" s="112"/>
      <c r="L24" s="112"/>
      <c r="M24" s="112"/>
      <c r="N24" s="112"/>
      <c r="O24" s="112"/>
      <c r="P24" s="112"/>
      <c r="Q24" s="112"/>
      <c r="R24" s="167">
        <v>22.900000000000002</v>
      </c>
      <c r="S24" s="112">
        <v>22.900000000000002</v>
      </c>
      <c r="T24" s="167">
        <v>23.000000000000004</v>
      </c>
      <c r="U24" s="175">
        <v>22.200000000000003</v>
      </c>
      <c r="V24" s="165">
        <v>22.200000000000003</v>
      </c>
      <c r="W24" s="197">
        <v>22.300000000000004</v>
      </c>
      <c r="X24" s="168">
        <v>22.300000000000004</v>
      </c>
      <c r="Y24" s="112">
        <v>22.300000000000004</v>
      </c>
      <c r="Z24" s="109">
        <v>22.300000000000004</v>
      </c>
      <c r="AA24" s="109">
        <v>22.300000000000004</v>
      </c>
      <c r="AB24" s="109">
        <v>22.300000000000004</v>
      </c>
      <c r="AC24" s="109">
        <v>22.300000000000004</v>
      </c>
      <c r="AD24" s="109">
        <v>22.300000000000004</v>
      </c>
      <c r="AE24" s="109">
        <v>22.300000000000004</v>
      </c>
      <c r="AF24" s="109">
        <v>22.3</v>
      </c>
      <c r="AG24" s="128">
        <v>22.3</v>
      </c>
      <c r="AH24" s="109">
        <v>22.3</v>
      </c>
      <c r="AI24" s="109">
        <v>22.3</v>
      </c>
      <c r="AJ24" s="204">
        <v>22.400000000000002</v>
      </c>
      <c r="AK24" s="109">
        <v>22.400000000000002</v>
      </c>
      <c r="AL24" s="109">
        <v>22.400000000000002</v>
      </c>
      <c r="AM24" s="159">
        <v>21.6</v>
      </c>
      <c r="AN24" s="109">
        <v>21.6</v>
      </c>
      <c r="AO24" s="224">
        <v>21.700000000000003</v>
      </c>
      <c r="AP24" s="109">
        <v>21.700000000000003</v>
      </c>
      <c r="AQ24" s="204">
        <v>21.800000000000004</v>
      </c>
      <c r="AR24" s="109">
        <v>21.800000000000004</v>
      </c>
      <c r="AS24" s="109">
        <v>21.800000000000004</v>
      </c>
      <c r="AT24" s="222">
        <v>21.800000000000004</v>
      </c>
      <c r="AU24" s="222">
        <v>21.800000000000004</v>
      </c>
      <c r="AV24" s="109"/>
      <c r="AW24" s="109"/>
      <c r="AX24" s="109"/>
      <c r="AY24" s="109"/>
      <c r="AZ24" s="109"/>
      <c r="BA24" s="109"/>
      <c r="BB24" s="109"/>
    </row>
    <row r="25" spans="1:54" ht="15.75" thickBot="1">
      <c r="A25">
        <v>1</v>
      </c>
      <c r="B25" t="str">
        <f>cartescoreCAM!I198</f>
        <v>MBer</v>
      </c>
      <c r="C25" s="75">
        <f>cartescoreCAM!N198</f>
        <v>30.799999999999997</v>
      </c>
      <c r="E25" s="74" t="str">
        <f t="shared" si="0"/>
        <v>MBer</v>
      </c>
      <c r="F25" s="92">
        <v>28.7</v>
      </c>
      <c r="G25" s="95">
        <v>29.4</v>
      </c>
      <c r="H25" s="127"/>
      <c r="I25" s="93"/>
      <c r="J25" s="93"/>
      <c r="K25" s="93"/>
      <c r="L25" s="93"/>
      <c r="M25" s="93"/>
      <c r="N25" s="93"/>
      <c r="O25" s="93"/>
      <c r="P25" s="93"/>
      <c r="Q25" s="93"/>
      <c r="R25" s="167">
        <v>29.599999999999998</v>
      </c>
      <c r="S25" s="112">
        <v>29.599999999999998</v>
      </c>
      <c r="T25" s="166">
        <v>29.599999999999998</v>
      </c>
      <c r="U25" s="93">
        <v>29.599999999999998</v>
      </c>
      <c r="V25" s="112">
        <v>29.599999999999998</v>
      </c>
      <c r="W25" s="167">
        <v>29.799999999999997</v>
      </c>
      <c r="X25" s="167">
        <v>29.999999999999996</v>
      </c>
      <c r="Y25" s="112">
        <v>29.799999999999997</v>
      </c>
      <c r="Z25" s="112">
        <v>29.799999999999997</v>
      </c>
      <c r="AA25" s="112">
        <v>29.799999999999997</v>
      </c>
      <c r="AB25" s="112">
        <v>29.799999999999997</v>
      </c>
      <c r="AC25" s="167">
        <v>29.999999999999996</v>
      </c>
      <c r="AD25" s="93">
        <v>29.999999999999996</v>
      </c>
      <c r="AE25" s="93">
        <v>29.999999999999996</v>
      </c>
      <c r="AF25" s="93">
        <v>30</v>
      </c>
      <c r="AG25" s="128">
        <v>30</v>
      </c>
      <c r="AH25" s="109">
        <v>30</v>
      </c>
      <c r="AI25" s="109">
        <v>30</v>
      </c>
      <c r="AJ25" s="109">
        <v>30</v>
      </c>
      <c r="AK25" s="109">
        <v>30</v>
      </c>
      <c r="AL25" s="109">
        <v>30</v>
      </c>
      <c r="AM25" s="204">
        <v>30.2</v>
      </c>
      <c r="AN25" s="109">
        <v>30.2</v>
      </c>
      <c r="AO25" s="151">
        <v>30.2</v>
      </c>
      <c r="AP25" s="109">
        <v>30.2</v>
      </c>
      <c r="AQ25" s="204">
        <v>30.4</v>
      </c>
      <c r="AR25" s="204">
        <v>30.599999999999998</v>
      </c>
      <c r="AS25" s="109">
        <v>30.599999999999998</v>
      </c>
      <c r="AT25" s="222">
        <v>30.599999999999998</v>
      </c>
      <c r="AU25" s="230">
        <v>30.599999999999998</v>
      </c>
      <c r="AV25" s="109"/>
      <c r="AW25" s="109"/>
      <c r="AX25" s="109"/>
      <c r="AY25" s="109"/>
      <c r="AZ25" s="109"/>
      <c r="BA25" s="109"/>
      <c r="BB25" s="109"/>
    </row>
    <row r="26" spans="1:54" ht="15.75" thickBot="1">
      <c r="A26">
        <v>1</v>
      </c>
      <c r="B26" t="str">
        <f>cartescoreCAM!I199</f>
        <v>MjBoc</v>
      </c>
      <c r="C26" s="75">
        <f>cartescoreCAM!N199</f>
        <v>19.6</v>
      </c>
      <c r="E26" s="74" t="str">
        <f t="shared" si="0"/>
        <v>MjBoc</v>
      </c>
      <c r="F26" s="92">
        <v>19.4</v>
      </c>
      <c r="G26" s="95">
        <v>19.4</v>
      </c>
      <c r="H26" s="127"/>
      <c r="I26" s="93"/>
      <c r="J26" s="93"/>
      <c r="K26" s="93"/>
      <c r="L26" s="112"/>
      <c r="M26" s="112"/>
      <c r="N26" s="112"/>
      <c r="O26" s="112"/>
      <c r="P26" s="112"/>
      <c r="Q26" s="112"/>
      <c r="R26" s="112"/>
      <c r="S26" s="167">
        <v>19.5</v>
      </c>
      <c r="T26" s="112">
        <v>19.5</v>
      </c>
      <c r="U26" s="167">
        <v>19.6</v>
      </c>
      <c r="V26" s="112">
        <v>19.6</v>
      </c>
      <c r="W26" s="112">
        <v>19.6</v>
      </c>
      <c r="X26" s="168">
        <v>19.6</v>
      </c>
      <c r="Y26" s="112">
        <v>19.6</v>
      </c>
      <c r="Z26" s="109">
        <v>19.6</v>
      </c>
      <c r="AA26" s="109">
        <v>19.6</v>
      </c>
      <c r="AB26" s="109">
        <v>19.6</v>
      </c>
      <c r="AC26" s="109">
        <v>19.6</v>
      </c>
      <c r="AD26" s="109">
        <v>19.6</v>
      </c>
      <c r="AE26" s="109">
        <v>19.6</v>
      </c>
      <c r="AF26" s="109">
        <v>19.6</v>
      </c>
      <c r="AG26" s="211">
        <v>19.6</v>
      </c>
      <c r="AH26" s="109">
        <v>19.6</v>
      </c>
      <c r="AI26" s="109">
        <v>19.6</v>
      </c>
      <c r="AJ26" s="109">
        <v>19.6</v>
      </c>
      <c r="AK26" s="109">
        <v>19.6</v>
      </c>
      <c r="AL26" s="109">
        <v>19.6</v>
      </c>
      <c r="AM26" s="109">
        <v>19.6</v>
      </c>
      <c r="AN26" s="109">
        <v>19.6</v>
      </c>
      <c r="AO26" s="151">
        <v>19.6</v>
      </c>
      <c r="AP26" s="109">
        <v>19.6</v>
      </c>
      <c r="AQ26" s="109">
        <v>19.6</v>
      </c>
      <c r="AR26" s="109">
        <v>19.6</v>
      </c>
      <c r="AS26" s="109">
        <v>19.6</v>
      </c>
      <c r="AT26" s="222">
        <v>19.6</v>
      </c>
      <c r="AU26" s="222">
        <v>19.6</v>
      </c>
      <c r="AV26" s="109"/>
      <c r="AW26" s="109"/>
      <c r="AX26" s="109"/>
      <c r="AY26" s="109"/>
      <c r="AZ26" s="109"/>
      <c r="BA26" s="109"/>
      <c r="BB26" s="109"/>
    </row>
    <row r="27" spans="1:54" ht="15.75" thickBot="1">
      <c r="A27">
        <v>1</v>
      </c>
      <c r="B27" t="str">
        <f>cartescoreCAM!I200</f>
        <v>RBoc</v>
      </c>
      <c r="C27" s="75">
        <f>cartescoreCAM!N200</f>
        <v>18.7</v>
      </c>
      <c r="E27" s="74" t="str">
        <f t="shared" si="0"/>
        <v>RBoc</v>
      </c>
      <c r="F27" s="92">
        <v>18.3</v>
      </c>
      <c r="G27" s="95">
        <v>18.5</v>
      </c>
      <c r="H27" s="127"/>
      <c r="I27" s="93"/>
      <c r="J27" s="93"/>
      <c r="K27" s="93"/>
      <c r="L27" s="112"/>
      <c r="M27" s="112"/>
      <c r="N27" s="112"/>
      <c r="O27" s="112"/>
      <c r="P27" s="112"/>
      <c r="Q27" s="112"/>
      <c r="R27" s="112"/>
      <c r="S27" s="167">
        <v>18.6</v>
      </c>
      <c r="T27" s="112">
        <v>18.6</v>
      </c>
      <c r="U27" s="167">
        <v>18.700000000000003</v>
      </c>
      <c r="V27" s="112">
        <v>18.700000000000003</v>
      </c>
      <c r="W27" s="112">
        <v>18.700000000000003</v>
      </c>
      <c r="X27" s="168">
        <v>18.700000000000003</v>
      </c>
      <c r="Y27" s="112">
        <v>18.700000000000003</v>
      </c>
      <c r="Z27" s="109">
        <v>18.700000000000003</v>
      </c>
      <c r="AA27" s="109">
        <v>18.700000000000003</v>
      </c>
      <c r="AB27" s="109">
        <v>18.700000000000003</v>
      </c>
      <c r="AC27" s="109">
        <v>18.700000000000003</v>
      </c>
      <c r="AD27" s="109">
        <v>18.700000000000003</v>
      </c>
      <c r="AE27" s="109">
        <v>18.700000000000003</v>
      </c>
      <c r="AF27" s="109">
        <v>18.7</v>
      </c>
      <c r="AG27" s="211">
        <v>18.7</v>
      </c>
      <c r="AH27" s="109">
        <v>18.7</v>
      </c>
      <c r="AI27" s="109">
        <v>18.7</v>
      </c>
      <c r="AJ27" s="109">
        <v>18.7</v>
      </c>
      <c r="AK27" s="109">
        <v>18.7</v>
      </c>
      <c r="AL27" s="109">
        <v>18.7</v>
      </c>
      <c r="AM27" s="109">
        <v>18.7</v>
      </c>
      <c r="AN27" s="109">
        <v>18.7</v>
      </c>
      <c r="AO27" s="151">
        <v>18.7</v>
      </c>
      <c r="AP27" s="109">
        <v>18.7</v>
      </c>
      <c r="AQ27" s="109">
        <v>18.7</v>
      </c>
      <c r="AR27" s="109">
        <v>18.7</v>
      </c>
      <c r="AS27" s="109">
        <v>18.7</v>
      </c>
      <c r="AT27" s="222">
        <v>18.7</v>
      </c>
      <c r="AU27" s="222">
        <v>18.7</v>
      </c>
      <c r="AV27" s="109"/>
      <c r="AW27" s="109"/>
      <c r="AX27" s="109"/>
      <c r="AY27" s="109"/>
      <c r="AZ27" s="109"/>
      <c r="BA27" s="109"/>
      <c r="BB27" s="109"/>
    </row>
    <row r="28" spans="1:54" ht="15.75" thickBot="1">
      <c r="A28">
        <v>1</v>
      </c>
      <c r="B28" t="str">
        <f>cartescoreCAM!I201</f>
        <v>PRoq</v>
      </c>
      <c r="C28" s="75">
        <f>cartescoreCAM!N201</f>
        <v>15</v>
      </c>
      <c r="E28" s="74" t="str">
        <f aca="true" t="shared" si="1" ref="E28:E49">B28</f>
        <v>PRoq</v>
      </c>
      <c r="F28" s="111">
        <v>17.8</v>
      </c>
      <c r="G28" s="95">
        <v>14.9</v>
      </c>
      <c r="H28" s="127"/>
      <c r="I28" s="93"/>
      <c r="J28" s="93"/>
      <c r="K28" s="93"/>
      <c r="L28" s="112"/>
      <c r="M28" s="112"/>
      <c r="N28" s="112"/>
      <c r="O28" s="112"/>
      <c r="P28" s="112"/>
      <c r="Q28" s="112"/>
      <c r="R28" s="112"/>
      <c r="S28" s="112"/>
      <c r="T28" s="112"/>
      <c r="U28" s="167">
        <v>15</v>
      </c>
      <c r="V28" s="112">
        <v>15</v>
      </c>
      <c r="W28" s="112">
        <v>15</v>
      </c>
      <c r="X28" s="168">
        <v>15</v>
      </c>
      <c r="Y28" s="112">
        <v>15</v>
      </c>
      <c r="Z28" s="109">
        <v>15</v>
      </c>
      <c r="AA28" s="109">
        <v>15</v>
      </c>
      <c r="AB28" s="109">
        <v>15</v>
      </c>
      <c r="AC28" s="109">
        <v>15</v>
      </c>
      <c r="AD28" s="109">
        <v>15</v>
      </c>
      <c r="AE28" s="109">
        <v>15</v>
      </c>
      <c r="AF28" s="109">
        <v>15</v>
      </c>
      <c r="AG28" s="128">
        <v>15</v>
      </c>
      <c r="AH28" s="109">
        <v>15</v>
      </c>
      <c r="AI28" s="109">
        <v>15</v>
      </c>
      <c r="AJ28" s="109">
        <v>15</v>
      </c>
      <c r="AK28" s="109">
        <v>15</v>
      </c>
      <c r="AL28" s="109">
        <v>15</v>
      </c>
      <c r="AM28" s="109">
        <v>15</v>
      </c>
      <c r="AN28" s="109">
        <v>15</v>
      </c>
      <c r="AO28" s="151">
        <v>15</v>
      </c>
      <c r="AP28" s="109">
        <v>15</v>
      </c>
      <c r="AQ28" s="109">
        <v>15</v>
      </c>
      <c r="AR28" s="109">
        <v>15</v>
      </c>
      <c r="AS28" s="109">
        <v>15</v>
      </c>
      <c r="AT28" s="222">
        <v>15</v>
      </c>
      <c r="AU28" s="222">
        <v>15</v>
      </c>
      <c r="AV28" s="109"/>
      <c r="AW28" s="109"/>
      <c r="AX28" s="109"/>
      <c r="AY28" s="109"/>
      <c r="AZ28" s="109"/>
      <c r="BA28" s="109"/>
      <c r="BB28" s="109"/>
    </row>
    <row r="29" spans="1:54" ht="15.75" thickBot="1">
      <c r="A29">
        <v>1</v>
      </c>
      <c r="B29" t="str">
        <f>cartescoreCAM!I202</f>
        <v>PFal</v>
      </c>
      <c r="C29" s="75">
        <f>cartescoreCAM!N202</f>
        <v>16.800000000000004</v>
      </c>
      <c r="E29" s="74" t="str">
        <f t="shared" si="1"/>
        <v>PFal</v>
      </c>
      <c r="F29" s="92">
        <v>17.4</v>
      </c>
      <c r="G29" s="95">
        <v>16.6</v>
      </c>
      <c r="H29" s="127"/>
      <c r="I29" s="93"/>
      <c r="J29" s="93"/>
      <c r="K29" s="93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65">
        <v>16.6</v>
      </c>
      <c r="W29" s="112">
        <v>16.6</v>
      </c>
      <c r="X29" s="168">
        <v>16.6</v>
      </c>
      <c r="Y29" s="112">
        <v>16.6</v>
      </c>
      <c r="Z29" s="109">
        <v>16.6</v>
      </c>
      <c r="AA29" s="109">
        <v>16.6</v>
      </c>
      <c r="AB29" s="109">
        <v>16.6</v>
      </c>
      <c r="AC29" s="109">
        <v>16.6</v>
      </c>
      <c r="AD29" s="109">
        <v>16.6</v>
      </c>
      <c r="AE29" s="109">
        <v>16.6</v>
      </c>
      <c r="AF29" s="204">
        <v>16.700000000000003</v>
      </c>
      <c r="AG29" s="128">
        <v>16.700000000000003</v>
      </c>
      <c r="AH29" s="109">
        <v>16.700000000000003</v>
      </c>
      <c r="AI29" s="109">
        <v>16.700000000000003</v>
      </c>
      <c r="AJ29" s="204">
        <v>16.800000000000004</v>
      </c>
      <c r="AK29" s="109">
        <v>16.800000000000004</v>
      </c>
      <c r="AL29" s="109">
        <v>16.800000000000004</v>
      </c>
      <c r="AM29" s="109">
        <v>16.800000000000004</v>
      </c>
      <c r="AN29" s="109">
        <v>16.800000000000004</v>
      </c>
      <c r="AO29" s="151">
        <v>16.800000000000004</v>
      </c>
      <c r="AP29" s="109">
        <v>16.800000000000004</v>
      </c>
      <c r="AQ29" s="109">
        <v>16.800000000000004</v>
      </c>
      <c r="AR29" s="109">
        <v>16.800000000000004</v>
      </c>
      <c r="AS29" s="109">
        <v>16.800000000000004</v>
      </c>
      <c r="AT29" s="222">
        <v>16.800000000000004</v>
      </c>
      <c r="AU29" s="222">
        <v>16.800000000000004</v>
      </c>
      <c r="AV29" s="109"/>
      <c r="AW29" s="109"/>
      <c r="AX29" s="109"/>
      <c r="AY29" s="109"/>
      <c r="AZ29" s="109"/>
      <c r="BA29" s="109"/>
      <c r="BB29" s="109"/>
    </row>
    <row r="30" spans="1:54" ht="15.75" thickBot="1">
      <c r="A30">
        <v>1</v>
      </c>
      <c r="B30" t="str">
        <f>cartescoreCAM!I203</f>
        <v>JmReu</v>
      </c>
      <c r="C30" s="75">
        <f>cartescoreCAM!N203</f>
        <v>25.2</v>
      </c>
      <c r="E30" s="74" t="str">
        <f t="shared" si="1"/>
        <v>JmReu</v>
      </c>
      <c r="F30" s="92">
        <v>23.6</v>
      </c>
      <c r="G30" s="95">
        <v>25.5</v>
      </c>
      <c r="H30" s="127"/>
      <c r="I30" s="93"/>
      <c r="J30" s="93"/>
      <c r="K30" s="93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67">
        <v>25.6</v>
      </c>
      <c r="W30" s="175">
        <v>25.200000000000003</v>
      </c>
      <c r="X30" s="168">
        <v>25.200000000000003</v>
      </c>
      <c r="Y30" s="112">
        <v>25.200000000000003</v>
      </c>
      <c r="Z30" s="109">
        <v>25.200000000000003</v>
      </c>
      <c r="AA30" s="109">
        <v>25.200000000000003</v>
      </c>
      <c r="AB30" s="109">
        <v>25.200000000000003</v>
      </c>
      <c r="AC30" s="109">
        <v>25.200000000000003</v>
      </c>
      <c r="AD30" s="109">
        <v>25.200000000000003</v>
      </c>
      <c r="AE30" s="109">
        <v>25.200000000000003</v>
      </c>
      <c r="AF30" s="109">
        <v>25.2</v>
      </c>
      <c r="AG30" s="128">
        <v>25.2</v>
      </c>
      <c r="AH30" s="109">
        <v>25.2</v>
      </c>
      <c r="AI30" s="109">
        <v>25.2</v>
      </c>
      <c r="AJ30" s="109">
        <v>25.2</v>
      </c>
      <c r="AK30" s="109">
        <v>25.2</v>
      </c>
      <c r="AL30" s="109">
        <v>25.2</v>
      </c>
      <c r="AM30" s="109">
        <v>25.2</v>
      </c>
      <c r="AN30" s="109">
        <v>25.2</v>
      </c>
      <c r="AO30" s="151">
        <v>25.2</v>
      </c>
      <c r="AP30" s="109">
        <v>25.2</v>
      </c>
      <c r="AQ30" s="109">
        <v>25.2</v>
      </c>
      <c r="AR30" s="109">
        <v>25.2</v>
      </c>
      <c r="AS30" s="109">
        <v>25.2</v>
      </c>
      <c r="AT30" s="222">
        <v>25.2</v>
      </c>
      <c r="AU30" s="222">
        <v>25.2</v>
      </c>
      <c r="AV30" s="109"/>
      <c r="AW30" s="109"/>
      <c r="AX30" s="109"/>
      <c r="AY30" s="109"/>
      <c r="AZ30" s="109"/>
      <c r="BA30" s="109"/>
      <c r="BB30" s="109"/>
    </row>
    <row r="31" spans="1:54" ht="15.75" thickBot="1">
      <c r="A31">
        <v>1</v>
      </c>
      <c r="B31" t="str">
        <f>cartescoreCAM!I204</f>
        <v>JSyl</v>
      </c>
      <c r="C31" s="75">
        <f>cartescoreCAM!N204</f>
        <v>9.3</v>
      </c>
      <c r="E31" s="74" t="str">
        <f t="shared" si="1"/>
        <v>JSyl</v>
      </c>
      <c r="F31" s="92">
        <v>12.4</v>
      </c>
      <c r="G31" s="95">
        <v>9.2</v>
      </c>
      <c r="H31" s="127"/>
      <c r="I31" s="93"/>
      <c r="J31" s="93"/>
      <c r="K31" s="9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67">
        <v>9.299999999999999</v>
      </c>
      <c r="X31" s="167">
        <v>9.399999999999999</v>
      </c>
      <c r="Y31" s="112">
        <v>9.299999999999999</v>
      </c>
      <c r="Z31" s="109">
        <v>9.299999999999999</v>
      </c>
      <c r="AA31" s="109">
        <v>9.299999999999999</v>
      </c>
      <c r="AB31" s="109">
        <v>9.299999999999999</v>
      </c>
      <c r="AC31" s="109">
        <v>9.299999999999999</v>
      </c>
      <c r="AD31" s="109">
        <v>9.299999999999999</v>
      </c>
      <c r="AE31" s="109">
        <v>9.299999999999999</v>
      </c>
      <c r="AF31" s="109">
        <v>9.3</v>
      </c>
      <c r="AG31" s="128">
        <v>9.3</v>
      </c>
      <c r="AH31" s="109">
        <v>9.3</v>
      </c>
      <c r="AI31" s="109">
        <v>9.3</v>
      </c>
      <c r="AJ31" s="109">
        <v>9.3</v>
      </c>
      <c r="AK31" s="109">
        <v>9.3</v>
      </c>
      <c r="AL31" s="109">
        <v>9.3</v>
      </c>
      <c r="AM31" s="109">
        <v>9.3</v>
      </c>
      <c r="AN31" s="109">
        <v>9.3</v>
      </c>
      <c r="AO31" s="151">
        <v>9.3</v>
      </c>
      <c r="AP31" s="109">
        <v>9.3</v>
      </c>
      <c r="AQ31" s="109">
        <v>9.3</v>
      </c>
      <c r="AR31" s="109">
        <v>9.3</v>
      </c>
      <c r="AS31" s="109">
        <v>9.3</v>
      </c>
      <c r="AT31" s="222">
        <v>9.3</v>
      </c>
      <c r="AU31" s="222">
        <v>9.3</v>
      </c>
      <c r="AV31" s="109"/>
      <c r="AW31" s="109"/>
      <c r="AX31" s="109"/>
      <c r="AY31" s="109"/>
      <c r="AZ31" s="109"/>
      <c r="BA31" s="109"/>
      <c r="BB31" s="109"/>
    </row>
    <row r="32" spans="1:54" ht="15.75" thickBot="1">
      <c r="A32">
        <v>1</v>
      </c>
      <c r="B32" t="str">
        <f>cartescoreCAM!I205</f>
        <v>MLeo</v>
      </c>
      <c r="C32" s="75">
        <f>cartescoreCAM!N205</f>
        <v>30.799999999999997</v>
      </c>
      <c r="E32" s="74" t="str">
        <f t="shared" si="1"/>
        <v>MLeo</v>
      </c>
      <c r="F32" s="92">
        <v>31.2</v>
      </c>
      <c r="G32" s="95">
        <v>30.4</v>
      </c>
      <c r="H32" s="127"/>
      <c r="I32" s="93"/>
      <c r="J32" s="93"/>
      <c r="K32" s="93"/>
      <c r="L32" s="93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67">
        <v>30.599999999999998</v>
      </c>
      <c r="Y32" s="112">
        <v>30.4</v>
      </c>
      <c r="Z32" s="109">
        <v>30.4</v>
      </c>
      <c r="AA32" s="109">
        <v>30.4</v>
      </c>
      <c r="AB32" s="109">
        <v>30.4</v>
      </c>
      <c r="AC32" s="109">
        <v>30.4</v>
      </c>
      <c r="AD32" s="109">
        <v>30.4</v>
      </c>
      <c r="AE32" s="163">
        <v>30.4</v>
      </c>
      <c r="AF32" s="207">
        <v>30.4</v>
      </c>
      <c r="AG32" s="128">
        <v>30.4</v>
      </c>
      <c r="AH32" s="163">
        <v>30.4</v>
      </c>
      <c r="AI32" s="109">
        <v>30.4</v>
      </c>
      <c r="AJ32" s="204">
        <v>30.599999999999998</v>
      </c>
      <c r="AK32" s="109">
        <v>30.599999999999998</v>
      </c>
      <c r="AL32" s="109">
        <v>30.599999999999998</v>
      </c>
      <c r="AM32" s="109">
        <v>30.599999999999998</v>
      </c>
      <c r="AN32" s="109">
        <v>30.599999999999998</v>
      </c>
      <c r="AO32" s="151">
        <v>30.599999999999998</v>
      </c>
      <c r="AP32" s="109">
        <v>30.599999999999998</v>
      </c>
      <c r="AQ32" s="204">
        <v>30.799999999999997</v>
      </c>
      <c r="AR32" s="109">
        <v>30.799999999999997</v>
      </c>
      <c r="AS32" s="109">
        <v>30.799999999999997</v>
      </c>
      <c r="AT32" s="222">
        <v>30.799999999999997</v>
      </c>
      <c r="AU32" s="222">
        <v>30.799999999999997</v>
      </c>
      <c r="AV32" s="109"/>
      <c r="AW32" s="109"/>
      <c r="AX32" s="109"/>
      <c r="AY32" s="109"/>
      <c r="AZ32" s="109"/>
      <c r="BA32" s="109"/>
      <c r="BB32" s="109"/>
    </row>
    <row r="33" spans="1:54" ht="15.75" thickBot="1">
      <c r="A33">
        <v>1</v>
      </c>
      <c r="B33" t="str">
        <f>cartescoreCAM!I206</f>
        <v>ChLeo</v>
      </c>
      <c r="C33" s="75">
        <f>cartescoreCAM!N206</f>
        <v>21.500000000000004</v>
      </c>
      <c r="E33" s="74" t="str">
        <f t="shared" si="1"/>
        <v>ChLeo</v>
      </c>
      <c r="F33" s="92">
        <v>20.5</v>
      </c>
      <c r="G33" s="95">
        <v>21.1</v>
      </c>
      <c r="H33" s="93"/>
      <c r="I33" s="93"/>
      <c r="J33" s="93"/>
      <c r="K33" s="93"/>
      <c r="L33" s="93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67">
        <v>21.200000000000003</v>
      </c>
      <c r="Y33" s="112">
        <v>21.1</v>
      </c>
      <c r="Z33" s="109">
        <v>21.1</v>
      </c>
      <c r="AA33" s="109">
        <v>21.1</v>
      </c>
      <c r="AB33" s="109">
        <v>21.1</v>
      </c>
      <c r="AC33" s="109">
        <v>21.1</v>
      </c>
      <c r="AD33" s="109">
        <v>21.1</v>
      </c>
      <c r="AE33" s="204">
        <v>21.200000000000003</v>
      </c>
      <c r="AF33" s="204">
        <v>21.3</v>
      </c>
      <c r="AG33" s="128">
        <v>21.3</v>
      </c>
      <c r="AH33" s="163">
        <v>21.3</v>
      </c>
      <c r="AI33" s="109">
        <v>21.3</v>
      </c>
      <c r="AJ33" s="204">
        <v>21.400000000000002</v>
      </c>
      <c r="AK33" s="109">
        <v>21.400000000000002</v>
      </c>
      <c r="AL33" s="109">
        <v>21.400000000000002</v>
      </c>
      <c r="AM33" s="109">
        <v>21.400000000000002</v>
      </c>
      <c r="AN33" s="109">
        <v>21.400000000000002</v>
      </c>
      <c r="AO33" s="151">
        <v>21.400000000000002</v>
      </c>
      <c r="AP33" s="109">
        <v>21.400000000000002</v>
      </c>
      <c r="AQ33" s="204">
        <v>21.500000000000004</v>
      </c>
      <c r="AR33" s="109">
        <v>21.500000000000004</v>
      </c>
      <c r="AS33" s="109">
        <v>21.500000000000004</v>
      </c>
      <c r="AT33" s="222">
        <v>21.500000000000004</v>
      </c>
      <c r="AU33" s="222">
        <v>21.500000000000004</v>
      </c>
      <c r="AV33" s="109"/>
      <c r="AW33" s="109"/>
      <c r="AX33" s="109"/>
      <c r="AY33" s="109"/>
      <c r="AZ33" s="109"/>
      <c r="BA33" s="109"/>
      <c r="BB33" s="109"/>
    </row>
    <row r="34" spans="1:54" ht="15.75" thickBot="1">
      <c r="A34">
        <v>1</v>
      </c>
      <c r="B34" t="str">
        <f>cartescoreCAM!I207</f>
        <v>GGran</v>
      </c>
      <c r="C34" s="75">
        <f>cartescoreCAM!N207</f>
        <v>15.9</v>
      </c>
      <c r="E34" s="74" t="str">
        <f t="shared" si="1"/>
        <v>GGran</v>
      </c>
      <c r="F34" s="92">
        <v>15.8</v>
      </c>
      <c r="G34" s="95">
        <v>15.8</v>
      </c>
      <c r="H34" s="93"/>
      <c r="I34" s="93"/>
      <c r="J34" s="93"/>
      <c r="K34" s="93"/>
      <c r="L34" s="9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67">
        <v>15.9</v>
      </c>
      <c r="Z34" s="109">
        <v>15.9</v>
      </c>
      <c r="AA34" s="109">
        <v>15.9</v>
      </c>
      <c r="AB34" s="109">
        <v>15.9</v>
      </c>
      <c r="AC34" s="109">
        <v>15.9</v>
      </c>
      <c r="AD34" s="109">
        <v>15.9</v>
      </c>
      <c r="AE34" s="109">
        <v>15.9</v>
      </c>
      <c r="AF34" s="109">
        <v>15.9</v>
      </c>
      <c r="AG34" s="128">
        <v>15.9</v>
      </c>
      <c r="AH34" s="109">
        <v>15.9</v>
      </c>
      <c r="AI34" s="109">
        <v>15.9</v>
      </c>
      <c r="AJ34" s="109">
        <v>15.9</v>
      </c>
      <c r="AK34" s="109">
        <v>15.9</v>
      </c>
      <c r="AL34" s="109">
        <v>15.9</v>
      </c>
      <c r="AM34" s="109">
        <v>15.9</v>
      </c>
      <c r="AN34" s="109">
        <v>15.9</v>
      </c>
      <c r="AO34" s="151">
        <v>15.9</v>
      </c>
      <c r="AP34" s="109">
        <v>15.9</v>
      </c>
      <c r="AQ34" s="109">
        <v>15.9</v>
      </c>
      <c r="AR34" s="109">
        <v>15.9</v>
      </c>
      <c r="AS34" s="109">
        <v>15.9</v>
      </c>
      <c r="AT34" s="222">
        <v>15.9</v>
      </c>
      <c r="AU34" s="222">
        <v>15.9</v>
      </c>
      <c r="AV34" s="109"/>
      <c r="AW34" s="109"/>
      <c r="AX34" s="109"/>
      <c r="AY34" s="109"/>
      <c r="AZ34" s="109"/>
      <c r="BA34" s="109"/>
      <c r="BB34" s="109"/>
    </row>
    <row r="35" spans="1:54" ht="15.75" thickBot="1">
      <c r="A35">
        <v>1</v>
      </c>
      <c r="B35" t="str">
        <f>cartescoreCAM!I208</f>
        <v>GPic</v>
      </c>
      <c r="C35" s="75">
        <f>cartescoreCAM!N208</f>
        <v>17.5</v>
      </c>
      <c r="E35" s="74" t="str">
        <f t="shared" si="1"/>
        <v>GPic</v>
      </c>
      <c r="F35" s="92">
        <v>18.5</v>
      </c>
      <c r="G35" s="95">
        <v>18.4</v>
      </c>
      <c r="H35" s="93"/>
      <c r="I35" s="93"/>
      <c r="J35" s="93"/>
      <c r="K35" s="93"/>
      <c r="L35" s="93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75">
        <v>17.5</v>
      </c>
      <c r="Z35" s="109">
        <v>17.5</v>
      </c>
      <c r="AA35" s="109">
        <v>17.5</v>
      </c>
      <c r="AB35" s="109">
        <v>17.5</v>
      </c>
      <c r="AC35" s="109">
        <v>17.5</v>
      </c>
      <c r="AD35" s="109">
        <v>17.5</v>
      </c>
      <c r="AE35" s="109">
        <v>17.5</v>
      </c>
      <c r="AF35" s="109">
        <v>17.5</v>
      </c>
      <c r="AG35" s="128">
        <v>17.5</v>
      </c>
      <c r="AH35" s="109">
        <v>17.5</v>
      </c>
      <c r="AI35" s="109">
        <v>17.5</v>
      </c>
      <c r="AJ35" s="109">
        <v>17.5</v>
      </c>
      <c r="AK35" s="109">
        <v>17.5</v>
      </c>
      <c r="AL35" s="109">
        <v>17.5</v>
      </c>
      <c r="AM35" s="109">
        <v>17.5</v>
      </c>
      <c r="AN35" s="109">
        <v>17.5</v>
      </c>
      <c r="AO35" s="151">
        <v>17.5</v>
      </c>
      <c r="AP35" s="109">
        <v>17.5</v>
      </c>
      <c r="AQ35" s="109">
        <v>17.5</v>
      </c>
      <c r="AR35" s="109">
        <v>17.5</v>
      </c>
      <c r="AS35" s="109">
        <v>17.5</v>
      </c>
      <c r="AT35" s="222">
        <v>17.5</v>
      </c>
      <c r="AU35" s="222">
        <v>17.5</v>
      </c>
      <c r="AV35" s="109"/>
      <c r="AW35" s="109"/>
      <c r="AX35" s="109"/>
      <c r="AY35" s="109"/>
      <c r="AZ35" s="109"/>
      <c r="BA35" s="109"/>
      <c r="BB35" s="109"/>
    </row>
    <row r="36" spans="1:54" ht="15.75" thickBot="1">
      <c r="A36">
        <v>1</v>
      </c>
      <c r="B36" t="str">
        <f>cartescoreCAM!I209</f>
        <v>SiPB</v>
      </c>
      <c r="C36" s="75">
        <f>cartescoreCAM!N209</f>
        <v>20.2</v>
      </c>
      <c r="E36" s="74" t="str">
        <f t="shared" si="1"/>
        <v>SiPB</v>
      </c>
      <c r="F36" s="92">
        <v>21.4</v>
      </c>
      <c r="G36" s="95">
        <v>21.8</v>
      </c>
      <c r="H36" s="93"/>
      <c r="I36" s="93"/>
      <c r="J36" s="93"/>
      <c r="K36" s="93"/>
      <c r="L36" s="93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09"/>
      <c r="AA36" s="109"/>
      <c r="AB36" s="109"/>
      <c r="AC36" s="159">
        <v>20.2</v>
      </c>
      <c r="AD36" s="163">
        <v>20.2</v>
      </c>
      <c r="AE36" s="109">
        <v>20.2</v>
      </c>
      <c r="AF36" s="109">
        <v>20.2</v>
      </c>
      <c r="AG36" s="128">
        <v>20.2</v>
      </c>
      <c r="AH36" s="109">
        <v>20.2</v>
      </c>
      <c r="AI36" s="109">
        <v>20.2</v>
      </c>
      <c r="AJ36" s="109">
        <v>20.2</v>
      </c>
      <c r="AK36" s="109">
        <v>20.2</v>
      </c>
      <c r="AL36" s="109">
        <v>20.2</v>
      </c>
      <c r="AM36" s="109">
        <v>20.2</v>
      </c>
      <c r="AN36" s="109">
        <v>20.2</v>
      </c>
      <c r="AO36" s="151">
        <v>20.2</v>
      </c>
      <c r="AP36" s="109">
        <v>20.2</v>
      </c>
      <c r="AQ36" s="109">
        <v>20.2</v>
      </c>
      <c r="AR36" s="109">
        <v>20.2</v>
      </c>
      <c r="AS36" s="109">
        <v>20.2</v>
      </c>
      <c r="AT36" s="222">
        <v>20.2</v>
      </c>
      <c r="AU36" s="222">
        <v>20.2</v>
      </c>
      <c r="AV36" s="109"/>
      <c r="AW36" s="109"/>
      <c r="AX36" s="109"/>
      <c r="AY36" s="109"/>
      <c r="AZ36" s="109"/>
      <c r="BA36" s="109"/>
      <c r="BB36" s="109"/>
    </row>
    <row r="37" spans="1:54" ht="15.75" thickBot="1">
      <c r="A37">
        <v>1</v>
      </c>
      <c r="B37" t="str">
        <f>cartescoreCAM!I210</f>
        <v>GMan</v>
      </c>
      <c r="C37" s="75">
        <f>cartescoreCAM!N210</f>
        <v>13</v>
      </c>
      <c r="E37" s="74" t="str">
        <f t="shared" si="1"/>
        <v>GMan</v>
      </c>
      <c r="F37" s="92">
        <v>14.1</v>
      </c>
      <c r="G37" s="95">
        <v>14.1</v>
      </c>
      <c r="H37" s="93"/>
      <c r="I37" s="93"/>
      <c r="J37" s="93"/>
      <c r="K37" s="93"/>
      <c r="L37" s="93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09"/>
      <c r="AA37" s="109"/>
      <c r="AB37" s="109"/>
      <c r="AC37" s="109"/>
      <c r="AD37" s="109"/>
      <c r="AE37" s="109"/>
      <c r="AF37" s="207">
        <v>14.1</v>
      </c>
      <c r="AG37" s="213">
        <v>14.1</v>
      </c>
      <c r="AH37" s="218">
        <v>14.1</v>
      </c>
      <c r="AI37" s="109">
        <v>14.1</v>
      </c>
      <c r="AJ37" s="109">
        <v>14.1</v>
      </c>
      <c r="AK37" s="109">
        <v>14.1</v>
      </c>
      <c r="AL37" s="207">
        <v>14.1</v>
      </c>
      <c r="AM37" s="204">
        <v>14.2</v>
      </c>
      <c r="AN37" s="109">
        <v>14.2</v>
      </c>
      <c r="AO37" s="151">
        <v>14.2</v>
      </c>
      <c r="AP37" s="109">
        <v>14.2</v>
      </c>
      <c r="AQ37" s="109">
        <v>14.2</v>
      </c>
      <c r="AR37" s="109">
        <v>14.2</v>
      </c>
      <c r="AS37" s="109">
        <v>14.2</v>
      </c>
      <c r="AT37" s="222">
        <v>14.2</v>
      </c>
      <c r="AU37" s="230">
        <v>14.2</v>
      </c>
      <c r="AV37" s="109"/>
      <c r="AW37" s="109"/>
      <c r="AX37" s="109"/>
      <c r="AY37" s="109"/>
      <c r="AZ37" s="109"/>
      <c r="BA37" s="109"/>
      <c r="BB37" s="109"/>
    </row>
    <row r="38" spans="1:54" ht="15.75" thickBot="1">
      <c r="A38">
        <v>1</v>
      </c>
      <c r="B38" t="str">
        <f>cartescoreCAM!I211</f>
        <v>PhLau</v>
      </c>
      <c r="C38" s="75">
        <f>cartescoreCAM!N211</f>
        <v>13.799999999999997</v>
      </c>
      <c r="E38" s="74" t="str">
        <f t="shared" si="1"/>
        <v>PhLau</v>
      </c>
      <c r="F38" s="92">
        <v>14.1</v>
      </c>
      <c r="G38" s="95">
        <v>14.1</v>
      </c>
      <c r="H38" s="93"/>
      <c r="I38" s="93"/>
      <c r="J38" s="93"/>
      <c r="K38" s="93"/>
      <c r="L38" s="93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09"/>
      <c r="AA38" s="109"/>
      <c r="AB38" s="109"/>
      <c r="AC38" s="109"/>
      <c r="AD38" s="109"/>
      <c r="AE38" s="109"/>
      <c r="AF38" s="159">
        <v>13.799999999999999</v>
      </c>
      <c r="AG38" s="128">
        <v>13.799999999999999</v>
      </c>
      <c r="AH38" s="204">
        <v>13.899999999999999</v>
      </c>
      <c r="AI38" s="109">
        <v>13.899999999999999</v>
      </c>
      <c r="AJ38" s="109">
        <v>13.899999999999999</v>
      </c>
      <c r="AK38" s="109">
        <v>13.899999999999999</v>
      </c>
      <c r="AL38" s="109">
        <v>13.899999999999999</v>
      </c>
      <c r="AM38" s="109">
        <v>13.899999999999999</v>
      </c>
      <c r="AN38" s="109">
        <v>13.899999999999999</v>
      </c>
      <c r="AO38" s="224">
        <v>13.999999999999998</v>
      </c>
      <c r="AP38" s="109">
        <v>13.999999999999998</v>
      </c>
      <c r="AQ38" s="109">
        <v>13.999999999999998</v>
      </c>
      <c r="AR38" s="204">
        <v>14.099999999999998</v>
      </c>
      <c r="AS38" s="109">
        <v>14.099999999999998</v>
      </c>
      <c r="AT38" s="230">
        <v>14.099999999999998</v>
      </c>
      <c r="AU38" s="230">
        <v>14.099999999999998</v>
      </c>
      <c r="AV38" s="109"/>
      <c r="AW38" s="109"/>
      <c r="AX38" s="109"/>
      <c r="AY38" s="109"/>
      <c r="AZ38" s="109"/>
      <c r="BA38" s="109"/>
      <c r="BB38" s="109"/>
    </row>
    <row r="39" spans="1:54" ht="15.75" thickBot="1">
      <c r="A39">
        <v>1</v>
      </c>
      <c r="B39" t="str">
        <f>cartescoreCAM!I212</f>
        <v>JRena</v>
      </c>
      <c r="C39" s="75">
        <f>cartescoreCAM!N212</f>
        <v>15.299999999999999</v>
      </c>
      <c r="E39" s="74" t="str">
        <f t="shared" si="1"/>
        <v>JRena</v>
      </c>
      <c r="F39" s="92">
        <v>15.1</v>
      </c>
      <c r="G39" s="95">
        <v>15.1</v>
      </c>
      <c r="H39" s="93"/>
      <c r="I39" s="93"/>
      <c r="J39" s="93"/>
      <c r="K39" s="93"/>
      <c r="L39" s="93"/>
      <c r="M39" s="9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09"/>
      <c r="AA39" s="109"/>
      <c r="AB39" s="109"/>
      <c r="AC39" s="109"/>
      <c r="AD39" s="109"/>
      <c r="AE39" s="109"/>
      <c r="AF39" s="204">
        <v>15.2</v>
      </c>
      <c r="AG39" s="212">
        <v>15.299999999999999</v>
      </c>
      <c r="AH39" s="109">
        <v>15.299999999999999</v>
      </c>
      <c r="AI39" s="109">
        <v>15.299999999999999</v>
      </c>
      <c r="AJ39" s="109">
        <v>15.299999999999999</v>
      </c>
      <c r="AK39" s="109">
        <v>15.299999999999999</v>
      </c>
      <c r="AL39" s="109">
        <v>15.299999999999999</v>
      </c>
      <c r="AM39" s="109">
        <v>15.299999999999999</v>
      </c>
      <c r="AN39" s="109">
        <v>15.299999999999999</v>
      </c>
      <c r="AO39" s="151">
        <v>15.299999999999999</v>
      </c>
      <c r="AP39" s="109">
        <v>15.299999999999999</v>
      </c>
      <c r="AQ39" s="109">
        <v>15.299999999999999</v>
      </c>
      <c r="AR39" s="109">
        <v>15.299999999999999</v>
      </c>
      <c r="AS39" s="109">
        <v>15.299999999999999</v>
      </c>
      <c r="AT39" s="222">
        <v>15.299999999999999</v>
      </c>
      <c r="AU39" s="222">
        <v>15.299999999999999</v>
      </c>
      <c r="AV39" s="109"/>
      <c r="AW39" s="109"/>
      <c r="AX39" s="109"/>
      <c r="AY39" s="109"/>
      <c r="AZ39" s="109"/>
      <c r="BA39" s="109"/>
      <c r="BB39" s="109"/>
    </row>
    <row r="40" spans="1:54" ht="15.75" thickBot="1">
      <c r="A40">
        <v>1</v>
      </c>
      <c r="B40" t="str">
        <f>cartescoreCAM!I213</f>
        <v>PCots</v>
      </c>
      <c r="C40" s="75">
        <f>cartescoreCAM!N213</f>
        <v>16.6</v>
      </c>
      <c r="E40" s="74" t="str">
        <f t="shared" si="1"/>
        <v>PCots</v>
      </c>
      <c r="F40" s="92">
        <v>19</v>
      </c>
      <c r="G40" s="95">
        <v>17.4</v>
      </c>
      <c r="H40" s="93"/>
      <c r="I40" s="93"/>
      <c r="J40" s="93"/>
      <c r="K40" s="93"/>
      <c r="L40" s="93"/>
      <c r="M40" s="93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09"/>
      <c r="AA40" s="109"/>
      <c r="AB40" s="109"/>
      <c r="AC40" s="109"/>
      <c r="AD40" s="109"/>
      <c r="AE40" s="109"/>
      <c r="AF40" s="109"/>
      <c r="AG40" s="128"/>
      <c r="AH40" s="159">
        <v>16.5</v>
      </c>
      <c r="AI40" s="109">
        <v>16.5</v>
      </c>
      <c r="AJ40" s="109">
        <v>16.5</v>
      </c>
      <c r="AK40" s="109">
        <v>16.5</v>
      </c>
      <c r="AL40" s="109">
        <v>16.5</v>
      </c>
      <c r="AM40" s="109">
        <v>16.5</v>
      </c>
      <c r="AN40" s="204">
        <v>16.6</v>
      </c>
      <c r="AO40" s="151">
        <v>16.6</v>
      </c>
      <c r="AP40" s="109">
        <v>16.6</v>
      </c>
      <c r="AQ40" s="109">
        <v>16.6</v>
      </c>
      <c r="AR40" s="109">
        <v>16.6</v>
      </c>
      <c r="AS40" s="109">
        <v>16.6</v>
      </c>
      <c r="AT40" s="222">
        <v>16.6</v>
      </c>
      <c r="AU40" s="222">
        <v>16.6</v>
      </c>
      <c r="AV40" s="109"/>
      <c r="AW40" s="109"/>
      <c r="AX40" s="109"/>
      <c r="AY40" s="109"/>
      <c r="AZ40" s="109"/>
      <c r="BA40" s="109"/>
      <c r="BB40" s="109"/>
    </row>
    <row r="41" spans="1:54" ht="15.75" thickBot="1">
      <c r="A41">
        <v>1</v>
      </c>
      <c r="B41" t="str">
        <f>cartescoreCAM!I214</f>
        <v>ChPel</v>
      </c>
      <c r="C41" s="75">
        <f>cartescoreCAM!N214</f>
        <v>34</v>
      </c>
      <c r="E41" s="74" t="str">
        <f t="shared" si="1"/>
        <v>ChPel</v>
      </c>
      <c r="F41" s="92">
        <v>33.8</v>
      </c>
      <c r="G41" s="95">
        <v>33.8</v>
      </c>
      <c r="H41" s="93"/>
      <c r="I41" s="93"/>
      <c r="J41" s="93"/>
      <c r="K41" s="93"/>
      <c r="L41" s="93"/>
      <c r="M41" s="93"/>
      <c r="N41" s="93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09"/>
      <c r="AA41" s="109"/>
      <c r="AB41" s="109"/>
      <c r="AC41" s="109"/>
      <c r="AD41" s="109"/>
      <c r="AE41" s="109"/>
      <c r="AF41" s="109"/>
      <c r="AG41" s="128"/>
      <c r="AH41" s="109"/>
      <c r="AI41" s="109"/>
      <c r="AJ41" s="204">
        <v>34</v>
      </c>
      <c r="AK41" s="109">
        <v>34</v>
      </c>
      <c r="AL41" s="109">
        <v>34</v>
      </c>
      <c r="AM41" s="109">
        <v>34</v>
      </c>
      <c r="AN41" s="109">
        <v>34</v>
      </c>
      <c r="AO41" s="151">
        <v>34</v>
      </c>
      <c r="AP41" s="109">
        <v>34</v>
      </c>
      <c r="AQ41" s="109">
        <v>34</v>
      </c>
      <c r="AR41" s="109">
        <v>34</v>
      </c>
      <c r="AS41" s="109">
        <v>34</v>
      </c>
      <c r="AT41" s="222">
        <v>34</v>
      </c>
      <c r="AU41" s="222">
        <v>34</v>
      </c>
      <c r="AV41" s="109"/>
      <c r="AW41" s="109"/>
      <c r="AX41" s="109"/>
      <c r="AY41" s="109"/>
      <c r="AZ41" s="109"/>
      <c r="BA41" s="109"/>
      <c r="BB41" s="109"/>
    </row>
    <row r="42" spans="1:54" ht="15.75" thickBot="1">
      <c r="A42">
        <v>1</v>
      </c>
      <c r="B42" t="str">
        <f>cartescoreCAM!I215</f>
        <v>AlPel</v>
      </c>
      <c r="C42" s="75">
        <f>cartescoreCAM!N215</f>
        <v>18.500000000000004</v>
      </c>
      <c r="E42" s="74" t="str">
        <f t="shared" si="1"/>
        <v>AlPel</v>
      </c>
      <c r="F42" s="92">
        <v>24.2</v>
      </c>
      <c r="G42" s="95">
        <v>24.2</v>
      </c>
      <c r="H42" s="93"/>
      <c r="I42" s="93"/>
      <c r="J42" s="93"/>
      <c r="K42" s="93"/>
      <c r="L42" s="93"/>
      <c r="M42" s="93"/>
      <c r="N42" s="93"/>
      <c r="O42" s="93"/>
      <c r="P42" s="93"/>
      <c r="Q42" s="112"/>
      <c r="R42" s="112"/>
      <c r="S42" s="112"/>
      <c r="T42" s="112"/>
      <c r="U42" s="112"/>
      <c r="V42" s="112"/>
      <c r="W42" s="112"/>
      <c r="X42" s="112"/>
      <c r="Y42" s="112"/>
      <c r="Z42" s="109"/>
      <c r="AA42" s="109"/>
      <c r="AB42" s="109"/>
      <c r="AC42" s="110"/>
      <c r="AD42" s="109"/>
      <c r="AE42" s="109"/>
      <c r="AF42" s="109"/>
      <c r="AG42" s="128"/>
      <c r="AH42" s="109"/>
      <c r="AI42" s="109"/>
      <c r="AJ42" s="159">
        <v>18.2</v>
      </c>
      <c r="AK42" s="163">
        <v>18.3</v>
      </c>
      <c r="AL42" s="109">
        <v>18.3</v>
      </c>
      <c r="AM42" s="204">
        <v>18.400000000000002</v>
      </c>
      <c r="AN42" s="109">
        <v>18.400000000000002</v>
      </c>
      <c r="AO42" s="151">
        <v>18.400000000000002</v>
      </c>
      <c r="AP42" s="109">
        <v>18.400000000000002</v>
      </c>
      <c r="AQ42" s="204">
        <v>18.500000000000004</v>
      </c>
      <c r="AR42" s="109">
        <v>18.500000000000004</v>
      </c>
      <c r="AS42" s="109">
        <v>18.500000000000004</v>
      </c>
      <c r="AT42" s="222">
        <v>18.500000000000004</v>
      </c>
      <c r="AU42" s="222">
        <v>18.500000000000004</v>
      </c>
      <c r="AV42" s="109"/>
      <c r="AW42" s="109"/>
      <c r="AX42" s="109"/>
      <c r="AY42" s="109"/>
      <c r="AZ42" s="109"/>
      <c r="BA42" s="109"/>
      <c r="BB42" s="109"/>
    </row>
    <row r="43" spans="1:54" ht="15.75" thickBot="1">
      <c r="A43">
        <v>1</v>
      </c>
      <c r="B43" t="str">
        <f>cartescoreCAM!I216</f>
        <v>PhCho</v>
      </c>
      <c r="C43" s="75">
        <f>cartescoreCAM!N216</f>
        <v>39</v>
      </c>
      <c r="E43" s="74" t="str">
        <f t="shared" si="1"/>
        <v>PhCho</v>
      </c>
      <c r="F43" s="92">
        <v>40</v>
      </c>
      <c r="G43" s="95">
        <v>40</v>
      </c>
      <c r="H43" s="93"/>
      <c r="I43" s="93"/>
      <c r="J43" s="93"/>
      <c r="K43" s="93"/>
      <c r="L43" s="93"/>
      <c r="M43" s="93"/>
      <c r="N43" s="93"/>
      <c r="O43" s="93"/>
      <c r="P43" s="93"/>
      <c r="Q43" s="112"/>
      <c r="R43" s="112"/>
      <c r="S43" s="112"/>
      <c r="T43" s="112"/>
      <c r="U43" s="112"/>
      <c r="V43" s="112"/>
      <c r="W43" s="112"/>
      <c r="X43" s="112"/>
      <c r="Y43" s="112"/>
      <c r="Z43" s="109"/>
      <c r="AA43" s="109"/>
      <c r="AB43" s="109"/>
      <c r="AC43" s="109"/>
      <c r="AD43" s="109"/>
      <c r="AE43" s="109"/>
      <c r="AF43" s="109"/>
      <c r="AG43" s="128"/>
      <c r="AH43" s="109"/>
      <c r="AI43" s="109"/>
      <c r="AJ43" s="204">
        <v>40</v>
      </c>
      <c r="AK43" s="109">
        <v>40</v>
      </c>
      <c r="AL43" s="109">
        <v>40</v>
      </c>
      <c r="AM43" s="109">
        <v>40</v>
      </c>
      <c r="AN43" s="109">
        <v>40</v>
      </c>
      <c r="AO43" s="151">
        <v>40</v>
      </c>
      <c r="AP43" s="159">
        <v>39</v>
      </c>
      <c r="AQ43" s="109">
        <v>39</v>
      </c>
      <c r="AR43" s="207">
        <v>39</v>
      </c>
      <c r="AS43" s="109">
        <v>39</v>
      </c>
      <c r="AT43" s="222">
        <v>39</v>
      </c>
      <c r="AU43" s="230">
        <v>39</v>
      </c>
      <c r="AV43" s="109"/>
      <c r="AW43" s="109"/>
      <c r="AX43" s="109"/>
      <c r="AY43" s="109"/>
      <c r="AZ43" s="109"/>
      <c r="BA43" s="109"/>
      <c r="BB43" s="109"/>
    </row>
    <row r="44" spans="1:54" ht="15.75" thickBot="1">
      <c r="A44">
        <v>1</v>
      </c>
      <c r="B44" t="str">
        <f>cartescoreCAM!I217</f>
        <v>PCer</v>
      </c>
      <c r="C44" s="75">
        <f>cartescoreCAM!N217</f>
        <v>24.1</v>
      </c>
      <c r="E44" s="74" t="str">
        <f t="shared" si="1"/>
        <v>PCer</v>
      </c>
      <c r="F44" s="92">
        <v>24</v>
      </c>
      <c r="G44" s="95">
        <v>24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2"/>
      <c r="S44" s="112"/>
      <c r="T44" s="112"/>
      <c r="U44" s="112"/>
      <c r="V44" s="112"/>
      <c r="W44" s="112"/>
      <c r="X44" s="112"/>
      <c r="Y44" s="112"/>
      <c r="Z44" s="109"/>
      <c r="AA44" s="109"/>
      <c r="AB44" s="109"/>
      <c r="AC44" s="109"/>
      <c r="AD44" s="109"/>
      <c r="AE44" s="109"/>
      <c r="AF44" s="109"/>
      <c r="AG44" s="128"/>
      <c r="AH44" s="109"/>
      <c r="AI44" s="109"/>
      <c r="AJ44" s="109"/>
      <c r="AK44" s="109"/>
      <c r="AL44" s="109"/>
      <c r="AM44" s="109"/>
      <c r="AN44" s="204">
        <v>24.1</v>
      </c>
      <c r="AO44" s="151">
        <v>24.1</v>
      </c>
      <c r="AP44" s="109">
        <v>24.1</v>
      </c>
      <c r="AQ44" s="109">
        <v>24.1</v>
      </c>
      <c r="AR44" s="109">
        <v>24.1</v>
      </c>
      <c r="AS44" s="109">
        <v>24.1</v>
      </c>
      <c r="AT44" s="222">
        <v>24.1</v>
      </c>
      <c r="AU44" s="222">
        <v>24.1</v>
      </c>
      <c r="AV44" s="109"/>
      <c r="AW44" s="109"/>
      <c r="AX44" s="109"/>
      <c r="AY44" s="109"/>
      <c r="AZ44" s="109"/>
      <c r="BA44" s="109"/>
      <c r="BB44" s="109"/>
    </row>
    <row r="45" spans="1:54" ht="15.75" thickBot="1">
      <c r="A45">
        <v>1</v>
      </c>
      <c r="B45" t="str">
        <f>cartescoreCAM!I218</f>
        <v>NGar</v>
      </c>
      <c r="C45" s="75">
        <f>cartescoreCAM!N218</f>
        <v>31.8</v>
      </c>
      <c r="E45" s="74" t="str">
        <f t="shared" si="1"/>
        <v>NGar</v>
      </c>
      <c r="F45" s="92">
        <v>30.2</v>
      </c>
      <c r="G45" s="95">
        <v>31.6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2"/>
      <c r="S45" s="112"/>
      <c r="T45" s="112"/>
      <c r="U45" s="112"/>
      <c r="V45" s="112"/>
      <c r="W45" s="112"/>
      <c r="X45" s="112"/>
      <c r="Y45" s="112"/>
      <c r="Z45" s="109"/>
      <c r="AA45" s="109"/>
      <c r="AB45" s="109"/>
      <c r="AC45" s="109"/>
      <c r="AD45" s="109"/>
      <c r="AE45" s="109"/>
      <c r="AF45" s="109"/>
      <c r="AG45" s="128" t="s">
        <v>1</v>
      </c>
      <c r="AH45" s="109"/>
      <c r="AI45" s="109"/>
      <c r="AJ45" s="109"/>
      <c r="AK45" s="109"/>
      <c r="AL45" s="109"/>
      <c r="AM45" s="109"/>
      <c r="AN45" s="207">
        <v>31.6</v>
      </c>
      <c r="AO45" s="151">
        <v>31.6</v>
      </c>
      <c r="AP45" s="109">
        <v>31.6</v>
      </c>
      <c r="AQ45" s="109">
        <v>31.6</v>
      </c>
      <c r="AR45" s="109">
        <v>31.6</v>
      </c>
      <c r="AS45" s="109">
        <v>31.6</v>
      </c>
      <c r="AT45" s="222">
        <v>31.6</v>
      </c>
      <c r="AU45" s="230">
        <v>31.6</v>
      </c>
      <c r="AV45" s="109"/>
      <c r="AW45" s="109"/>
      <c r="AX45" s="109"/>
      <c r="AY45" s="109"/>
      <c r="AZ45" s="109"/>
      <c r="BA45" s="109"/>
      <c r="BB45" s="109"/>
    </row>
    <row r="46" spans="1:54" ht="15.75" thickBot="1">
      <c r="A46">
        <v>1</v>
      </c>
      <c r="B46" t="str">
        <f>cartescoreCAM!I219</f>
        <v>ARoub</v>
      </c>
      <c r="C46" s="75">
        <f>cartescoreCAM!N219</f>
        <v>28.2</v>
      </c>
      <c r="E46" s="74" t="str">
        <f t="shared" si="1"/>
        <v>ARoub</v>
      </c>
      <c r="F46" s="92">
        <v>26.6</v>
      </c>
      <c r="G46" s="95">
        <v>28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2"/>
      <c r="W46" s="112"/>
      <c r="X46" s="112"/>
      <c r="Y46" s="112"/>
      <c r="Z46" s="109"/>
      <c r="AA46" s="109"/>
      <c r="AB46" s="109"/>
      <c r="AC46" s="109"/>
      <c r="AD46" s="109"/>
      <c r="AE46" s="109"/>
      <c r="AF46" s="109"/>
      <c r="AG46" s="128"/>
      <c r="AH46" s="109"/>
      <c r="AI46" s="109"/>
      <c r="AJ46" s="109"/>
      <c r="AK46" s="109"/>
      <c r="AL46" s="109"/>
      <c r="AM46" s="109"/>
      <c r="AN46" s="204">
        <v>28.2</v>
      </c>
      <c r="AO46" s="151">
        <v>28.2</v>
      </c>
      <c r="AP46" s="109">
        <v>28.2</v>
      </c>
      <c r="AQ46" s="109">
        <v>28.2</v>
      </c>
      <c r="AR46" s="109">
        <v>28.2</v>
      </c>
      <c r="AS46" s="109">
        <v>28.2</v>
      </c>
      <c r="AT46" s="222">
        <v>28.2</v>
      </c>
      <c r="AU46" s="222">
        <v>28.2</v>
      </c>
      <c r="AV46" s="109"/>
      <c r="AW46" s="109"/>
      <c r="AX46" s="109"/>
      <c r="AY46" s="109"/>
      <c r="AZ46" s="109"/>
      <c r="BA46" s="109"/>
      <c r="BB46" s="109"/>
    </row>
    <row r="47" spans="1:54" ht="15.75" thickBot="1">
      <c r="A47">
        <v>1</v>
      </c>
      <c r="B47" t="str">
        <f>cartescoreCAM!I220</f>
        <v>BPon</v>
      </c>
      <c r="C47" s="75">
        <f>cartescoreCAM!N220</f>
        <v>17.8</v>
      </c>
      <c r="E47" s="74" t="str">
        <f t="shared" si="1"/>
        <v>BPon</v>
      </c>
      <c r="F47" s="92">
        <v>17.8</v>
      </c>
      <c r="G47" s="95">
        <v>17.8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2"/>
      <c r="X47" s="112"/>
      <c r="Y47" s="112"/>
      <c r="Z47" s="109"/>
      <c r="AA47" s="109"/>
      <c r="AB47" s="109"/>
      <c r="AC47" s="109"/>
      <c r="AD47" s="109"/>
      <c r="AE47" s="109"/>
      <c r="AF47" s="109"/>
      <c r="AG47" s="128"/>
      <c r="AH47" s="109"/>
      <c r="AI47" s="109"/>
      <c r="AJ47" s="109"/>
      <c r="AK47" s="109"/>
      <c r="AL47" s="109"/>
      <c r="AM47" s="109"/>
      <c r="AN47" s="207">
        <v>17.8</v>
      </c>
      <c r="AO47" s="151">
        <v>17.8</v>
      </c>
      <c r="AP47" s="109">
        <v>17.8</v>
      </c>
      <c r="AQ47" s="109">
        <v>17.8</v>
      </c>
      <c r="AR47" s="109">
        <v>17.8</v>
      </c>
      <c r="AS47" s="109">
        <v>17.8</v>
      </c>
      <c r="AT47" s="222">
        <v>17.8</v>
      </c>
      <c r="AU47" s="222">
        <v>17.8</v>
      </c>
      <c r="AV47" s="109"/>
      <c r="AW47" s="109"/>
      <c r="AX47" s="109"/>
      <c r="AY47" s="109"/>
      <c r="AZ47" s="109"/>
      <c r="BA47" s="109"/>
      <c r="BB47" s="109"/>
    </row>
    <row r="48" spans="1:54" ht="15.75" thickBot="1">
      <c r="A48">
        <v>1</v>
      </c>
      <c r="B48" t="str">
        <f>cartescoreCAM!I221</f>
        <v>PhGos</v>
      </c>
      <c r="C48" s="75">
        <f>cartescoreCAM!N221</f>
        <v>24.5</v>
      </c>
      <c r="E48" s="74" t="str">
        <f t="shared" si="1"/>
        <v>PhGos</v>
      </c>
      <c r="F48" s="92">
        <v>33.5</v>
      </c>
      <c r="G48" s="95">
        <v>33.5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5"/>
      <c r="AA48" s="115"/>
      <c r="AB48" s="109"/>
      <c r="AC48" s="109"/>
      <c r="AD48" s="109"/>
      <c r="AE48" s="109"/>
      <c r="AF48" s="109"/>
      <c r="AG48" s="128"/>
      <c r="AH48" s="109"/>
      <c r="AI48" s="109"/>
      <c r="AJ48" s="109"/>
      <c r="AK48" s="109"/>
      <c r="AL48" s="109"/>
      <c r="AM48" s="109"/>
      <c r="AN48" s="109"/>
      <c r="AO48" s="151"/>
      <c r="AP48" s="207">
        <v>33.5</v>
      </c>
      <c r="AQ48" s="159">
        <v>32</v>
      </c>
      <c r="AR48" s="207">
        <v>32</v>
      </c>
      <c r="AS48" s="109">
        <v>32</v>
      </c>
      <c r="AT48" s="109">
        <v>32</v>
      </c>
      <c r="AU48" s="187">
        <v>32</v>
      </c>
      <c r="AV48" s="109"/>
      <c r="AW48" s="109"/>
      <c r="AX48" s="109"/>
      <c r="AY48" s="109"/>
      <c r="AZ48" s="109"/>
      <c r="BA48" s="109"/>
      <c r="BB48" s="109"/>
    </row>
    <row r="49" spans="1:54" ht="15.75" thickBot="1">
      <c r="A49">
        <v>1</v>
      </c>
      <c r="B49" t="str">
        <f>cartescoreCAM!I222</f>
        <v>PhSan</v>
      </c>
      <c r="C49" s="75">
        <f>cartescoreCAM!N222</f>
        <v>21.5</v>
      </c>
      <c r="E49" s="74" t="str">
        <f t="shared" si="1"/>
        <v>PhSan</v>
      </c>
      <c r="F49" s="92">
        <v>19.4</v>
      </c>
      <c r="G49" s="95">
        <v>21.4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5"/>
      <c r="AA49" s="115"/>
      <c r="AB49" s="115"/>
      <c r="AC49" s="115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51"/>
      <c r="AP49" s="204">
        <v>21.5</v>
      </c>
      <c r="AQ49" s="109">
        <v>21.5</v>
      </c>
      <c r="AR49" s="109">
        <v>21.5</v>
      </c>
      <c r="AS49" s="109">
        <v>21.5</v>
      </c>
      <c r="AT49" s="109">
        <v>21.5</v>
      </c>
      <c r="AU49" s="109">
        <v>21.5</v>
      </c>
      <c r="AV49" s="109"/>
      <c r="AW49" s="109"/>
      <c r="AX49" s="109"/>
      <c r="AY49" s="109"/>
      <c r="AZ49" s="109"/>
      <c r="BA49" s="109"/>
      <c r="BB49" s="109"/>
    </row>
    <row r="50" spans="2:54" ht="15.75" thickBot="1">
      <c r="B50">
        <f>cartescoreCAM!I223</f>
        <v>0</v>
      </c>
      <c r="C50" s="75">
        <f>cartescoreCAM!N223</f>
        <v>0</v>
      </c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5"/>
      <c r="AA50" s="115"/>
      <c r="AB50" s="115"/>
      <c r="AC50" s="115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51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</row>
    <row r="51" spans="2:54" ht="15.75" thickBot="1">
      <c r="B51">
        <f>cartescoreCAM!I224</f>
        <v>0</v>
      </c>
      <c r="C51" s="75">
        <f>cartescoreCAM!N224</f>
        <v>0</v>
      </c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5"/>
      <c r="AA51" s="115"/>
      <c r="AB51" s="115"/>
      <c r="AC51" s="115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51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</row>
    <row r="52" spans="2:54" ht="15.75" thickBot="1">
      <c r="B52">
        <f>cartescoreCAM!I225</f>
        <v>0</v>
      </c>
      <c r="C52" s="75">
        <f>cartescoreCAM!N225</f>
        <v>0</v>
      </c>
      <c r="E52" s="74"/>
      <c r="F52" s="92"/>
      <c r="G52" s="95"/>
      <c r="H52" s="129"/>
      <c r="I52" s="115"/>
      <c r="J52" s="115"/>
      <c r="K52" s="115"/>
      <c r="L52" s="115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5"/>
      <c r="AA52" s="115"/>
      <c r="AB52" s="115"/>
      <c r="AC52" s="115"/>
      <c r="AD52" s="115"/>
      <c r="AE52" s="115"/>
      <c r="AF52" s="109"/>
      <c r="AG52" s="109"/>
      <c r="AH52" s="109"/>
      <c r="AI52" s="109"/>
      <c r="AJ52" s="109"/>
      <c r="AK52" s="109"/>
      <c r="AL52" s="109"/>
      <c r="AM52" s="109"/>
      <c r="AN52" s="109"/>
      <c r="AO52" s="151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</row>
    <row r="53" spans="2:54" ht="15.75" thickBot="1">
      <c r="B53">
        <f>cartescoreCAM!I226</f>
        <v>0</v>
      </c>
      <c r="C53" s="75">
        <f>cartescoreCAM!N226</f>
        <v>0</v>
      </c>
      <c r="E53" s="74"/>
      <c r="F53" s="92"/>
      <c r="G53" s="95"/>
      <c r="H53" s="129"/>
      <c r="I53" s="115"/>
      <c r="J53" s="115"/>
      <c r="K53" s="115"/>
      <c r="L53" s="115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5"/>
      <c r="AA53" s="115"/>
      <c r="AB53" s="115"/>
      <c r="AC53" s="115"/>
      <c r="AD53" s="115"/>
      <c r="AE53" s="115"/>
      <c r="AF53" s="115"/>
      <c r="AG53" s="115"/>
      <c r="AH53" s="115"/>
      <c r="AI53" s="109"/>
      <c r="AJ53" s="109"/>
      <c r="AK53" s="109"/>
      <c r="AL53" s="109"/>
      <c r="AM53" s="109"/>
      <c r="AN53" s="109"/>
      <c r="AO53" s="151"/>
      <c r="AP53" s="109"/>
      <c r="AQ53" s="109"/>
      <c r="AR53" s="109"/>
      <c r="AS53" s="109"/>
      <c r="AT53" s="109"/>
      <c r="AU53" s="115"/>
      <c r="AV53" s="115"/>
      <c r="AW53" s="109"/>
      <c r="AX53" s="109"/>
      <c r="AY53" s="109"/>
      <c r="AZ53" s="109"/>
      <c r="BA53" s="109"/>
      <c r="BB53" s="109"/>
    </row>
    <row r="54" spans="2:54" ht="15.75" thickBot="1">
      <c r="B54">
        <f>cartescoreCAM!I227</f>
        <v>0</v>
      </c>
      <c r="C54" s="75">
        <f>cartescoreCAM!N227</f>
        <v>0</v>
      </c>
      <c r="E54" s="74"/>
      <c r="F54" s="92"/>
      <c r="G54" s="95"/>
      <c r="H54" s="129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0"/>
      <c r="V54" s="110"/>
      <c r="W54" s="110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09"/>
      <c r="AK54" s="109"/>
      <c r="AL54" s="109"/>
      <c r="AM54" s="109"/>
      <c r="AN54" s="109"/>
      <c r="AO54" s="151"/>
      <c r="AP54" s="109"/>
      <c r="AQ54" s="109"/>
      <c r="AR54" s="109"/>
      <c r="AS54" s="109"/>
      <c r="AT54" s="109"/>
      <c r="AU54" s="115"/>
      <c r="AV54" s="109"/>
      <c r="AW54" s="109"/>
      <c r="AX54" s="109"/>
      <c r="AY54" s="109"/>
      <c r="AZ54" s="109"/>
      <c r="BA54" s="109"/>
      <c r="BB54" s="109"/>
    </row>
    <row r="55" spans="2:54" ht="15.75" thickBot="1">
      <c r="B55">
        <f>cartescoreCAM!I228</f>
        <v>0</v>
      </c>
      <c r="C55" s="75">
        <f>cartescoreCAM!N228</f>
        <v>0</v>
      </c>
      <c r="E55" s="74"/>
      <c r="F55" s="92"/>
      <c r="G55" s="95"/>
      <c r="H55" s="129"/>
      <c r="I55" s="115"/>
      <c r="J55" s="115"/>
      <c r="K55" s="115"/>
      <c r="L55" s="115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15"/>
      <c r="AV55" s="115"/>
      <c r="AW55" s="115"/>
      <c r="AX55" s="115"/>
      <c r="AY55" s="115"/>
      <c r="AZ55" s="115"/>
      <c r="BA55" s="115"/>
      <c r="BB55" s="115"/>
    </row>
    <row r="56" spans="2:54" ht="15.75" thickBot="1">
      <c r="B56">
        <f>cartescoreCAM!I229</f>
        <v>0</v>
      </c>
      <c r="C56" s="75">
        <f>cartescoreCAM!N229</f>
        <v>0</v>
      </c>
      <c r="E56" s="74"/>
      <c r="F56" s="91"/>
      <c r="G56" s="96"/>
      <c r="H56" s="129"/>
      <c r="I56" s="115"/>
      <c r="J56" s="115"/>
      <c r="K56" s="115"/>
      <c r="L56" s="115"/>
      <c r="M56" s="115"/>
      <c r="N56" s="115"/>
      <c r="O56" s="115"/>
      <c r="P56" s="115"/>
      <c r="Q56" s="115"/>
      <c r="R56" s="110"/>
      <c r="S56" s="110"/>
      <c r="T56" s="110"/>
      <c r="U56" s="110"/>
      <c r="V56" s="110"/>
      <c r="W56" s="110"/>
      <c r="X56" s="110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</row>
    <row r="57" spans="2:54" ht="15.75" thickBot="1">
      <c r="B57">
        <f>cartescoreCAM!I230</f>
        <v>0</v>
      </c>
      <c r="C57" s="75">
        <f>cartescoreCAM!N230</f>
        <v>0</v>
      </c>
      <c r="E57" s="74"/>
      <c r="F57" s="91"/>
      <c r="G57" s="96"/>
      <c r="H57" s="129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</row>
    <row r="58" spans="2:54" ht="15.75" thickBot="1">
      <c r="B58">
        <f>cartescoreCAM!I231</f>
        <v>0</v>
      </c>
      <c r="C58" s="75">
        <f>cartescoreCAM!N231</f>
        <v>0</v>
      </c>
      <c r="E58" s="74"/>
      <c r="F58" s="117"/>
      <c r="G58" s="118"/>
      <c r="H58" s="129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8" customWidth="1"/>
  </cols>
  <sheetData>
    <row r="1" ht="15">
      <c r="A1" t="s">
        <v>74</v>
      </c>
    </row>
    <row r="2" spans="4:27" ht="15.75">
      <c r="D2" t="s">
        <v>71</v>
      </c>
      <c r="M2" t="s">
        <v>5</v>
      </c>
      <c r="N2" s="106">
        <v>42037</v>
      </c>
      <c r="Q2" s="86" t="s">
        <v>75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72</v>
      </c>
      <c r="C8" s="25" t="s">
        <v>35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8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37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7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69</v>
      </c>
      <c r="C12" s="25" t="s">
        <v>35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7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73</v>
      </c>
      <c r="C14" s="25" t="s">
        <v>37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7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70</v>
      </c>
      <c r="C16" s="25" t="s">
        <v>35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7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1" t="s">
        <v>38</v>
      </c>
      <c r="C18" s="102" t="s">
        <v>37</v>
      </c>
      <c r="D18" s="102">
        <v>6</v>
      </c>
      <c r="E18" s="102">
        <v>3</v>
      </c>
      <c r="F18" s="102">
        <v>5</v>
      </c>
      <c r="G18" s="102">
        <v>4</v>
      </c>
      <c r="H18" s="102">
        <v>3</v>
      </c>
      <c r="I18" s="102">
        <v>4</v>
      </c>
      <c r="J18" s="102">
        <v>5</v>
      </c>
      <c r="K18" s="102">
        <v>5</v>
      </c>
      <c r="L18" s="102">
        <v>5</v>
      </c>
      <c r="M18" s="103">
        <f t="shared" si="0"/>
        <v>40</v>
      </c>
      <c r="N18" s="104" t="str">
        <f t="shared" si="1"/>
        <v>Score</v>
      </c>
      <c r="O18" s="102">
        <v>3</v>
      </c>
      <c r="P18" s="102">
        <v>3</v>
      </c>
      <c r="Q18" s="102">
        <v>4</v>
      </c>
      <c r="R18" s="102">
        <v>4</v>
      </c>
      <c r="S18" s="102">
        <v>4</v>
      </c>
      <c r="T18" s="102">
        <v>4</v>
      </c>
      <c r="U18" s="102">
        <v>4</v>
      </c>
      <c r="V18" s="102">
        <v>6</v>
      </c>
      <c r="W18" s="102">
        <v>5</v>
      </c>
      <c r="X18" s="104">
        <f t="shared" si="2"/>
        <v>37</v>
      </c>
      <c r="Y18" s="105">
        <f t="shared" si="3"/>
        <v>77</v>
      </c>
      <c r="Z18" s="10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2018-12-27T20:50:06Z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