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23640" windowHeight="10080" activeTab="2"/>
  </bookViews>
  <sheets>
    <sheet name="parties jouées" sheetId="1" r:id="rId1"/>
    <sheet name="cartescoreCAM" sheetId="2" r:id="rId2"/>
    <sheet name="evolindex" sheetId="3" r:id="rId3"/>
    <sheet name="9trous" sheetId="4" r:id="rId4"/>
    <sheet name="Feuil1" sheetId="5" r:id="rId5"/>
    <sheet name="Feuil2" sheetId="6" r:id="rId6"/>
  </sheets>
  <externalReferences>
    <externalReference r:id="rId9"/>
  </externalReferences>
  <definedNames>
    <definedName name="_xlnm.Print_Area" localSheetId="2">'evolindex'!$E$3:$AR$55</definedName>
    <definedName name="_xlnm.Print_Area" localSheetId="0">'parties jouées'!$B$5:$BB$53</definedName>
  </definedNames>
  <calcPr fullCalcOnLoad="1"/>
</workbook>
</file>

<file path=xl/sharedStrings.xml><?xml version="1.0" encoding="utf-8"?>
<sst xmlns="http://schemas.openxmlformats.org/spreadsheetml/2006/main" count="362" uniqueCount="148">
  <si>
    <t>nom</t>
  </si>
  <si>
    <t xml:space="preserve"> </t>
  </si>
  <si>
    <t>Coups rendus</t>
  </si>
  <si>
    <t>Nom</t>
  </si>
  <si>
    <t>Dates/Nom</t>
  </si>
  <si>
    <t>date</t>
  </si>
  <si>
    <t>Slope</t>
  </si>
  <si>
    <t>SSS</t>
  </si>
  <si>
    <t>TROU</t>
  </si>
  <si>
    <t>aller</t>
  </si>
  <si>
    <t>Retour</t>
  </si>
  <si>
    <t>TOTAL</t>
  </si>
  <si>
    <t>Repères blancs</t>
  </si>
  <si>
    <t>Repères jaunes</t>
  </si>
  <si>
    <t>repères rouges</t>
  </si>
  <si>
    <t xml:space="preserve">  PAR</t>
  </si>
  <si>
    <t>Repères</t>
  </si>
  <si>
    <t>Blancs</t>
  </si>
  <si>
    <t>Jaunes</t>
  </si>
  <si>
    <t>Bleus</t>
  </si>
  <si>
    <t>rouges</t>
  </si>
  <si>
    <t>categorie</t>
  </si>
  <si>
    <r>
      <t>HCP/</t>
    </r>
    <r>
      <rPr>
        <b/>
        <i/>
        <sz val="9"/>
        <color indexed="8"/>
        <rFont val="Calibri"/>
        <family val="2"/>
      </rPr>
      <t>coups reçus</t>
    </r>
  </si>
  <si>
    <t>index S-1</t>
  </si>
  <si>
    <t>avance</t>
  </si>
  <si>
    <t>tampon</t>
  </si>
  <si>
    <t>participe, index stable</t>
  </si>
  <si>
    <t>participe, index recule</t>
  </si>
  <si>
    <t>participe, index amélioré</t>
  </si>
  <si>
    <t>n'a pas participé</t>
  </si>
  <si>
    <t>STry</t>
  </si>
  <si>
    <t>zone  tampon calculs</t>
  </si>
  <si>
    <t>a participé partiellement</t>
  </si>
  <si>
    <t xml:space="preserve">Coups rendus </t>
  </si>
  <si>
    <t xml:space="preserve">Score </t>
  </si>
  <si>
    <t xml:space="preserve">Stableford </t>
  </si>
  <si>
    <t>Score</t>
  </si>
  <si>
    <t>PThi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</si>
  <si>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supérieur de N points à (36 + ZTA), son index descend de :</t>
    </r>
    <r>
      <rPr>
        <sz val="8"/>
        <color indexed="8"/>
        <rFont val="Verdana"/>
        <family val="2"/>
      </rPr>
      <t> </t>
    </r>
  </si>
  <si>
    <t>- 0,1xN si son index est inférieur à 4,5 </t>
  </si>
  <si>
    <t>- 0,2xN si son index est supérieur 4,4 et inférieur 11,5 </t>
  </si>
  <si>
    <t>- 0,3xN si son index est supérieur 11,4 et inférieur 18,5 </t>
  </si>
  <si>
    <t>- 0,4xN si son index est supérieur 18,4 et inférieur 26,5 </t>
  </si>
  <si>
    <t>- 0,5xN si son index est supérieur 26,4 et inférieur 36,1 </t>
  </si>
  <si>
    <t>- 1xN si son index est supérieur 36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</si>
  <si>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de N points à (36 +ZTA) selon le tableau ci-dessous, c'est à dire qu'il se situe dans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ajustée, son index ne change pas :</t>
    </r>
    <r>
      <rPr>
        <sz val="8"/>
        <color indexed="8"/>
        <rFont val="Verdana"/>
        <family val="2"/>
      </rPr>
      <t> </t>
    </r>
  </si>
  <si>
    <t>- N =1 si son index est inférieur à 4,4 </t>
  </si>
  <si>
    <t>- N =2 si son index est supérieur 4,4 et inférieur 11,5 </t>
  </si>
  <si>
    <t>- N =3 si son index est supérieur 11,4 et inférieur 18,5 </t>
  </si>
  <si>
    <t>- N =4 si son index est supérieur 18,4 et inférieur 26,5 </t>
  </si>
  <si>
    <t>- N =5 si son index est supérieur 26,4 et inférieur 36,1 </t>
  </si>
  <si>
    <t>Par exemple, un golfeur d'index 12 qui réalise un résultat de 32 points stableford alors que la ZTA est fixée à -1 (contre-performance générale de l'ensemble des joueurs), conservera son index puisque la zone tampon ajustée qui correspond à son index est 32-35.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</si>
  <si>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à (36 +ZTA) de plus de N points indiqués sur le tableau ci-dessus, c'est à dire qu'il se situe en dessous de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 son index augmente de :</t>
    </r>
    <r>
      <rPr>
        <sz val="8"/>
        <color indexed="8"/>
        <rFont val="Verdana"/>
        <family val="2"/>
      </rPr>
      <t> </t>
    </r>
  </si>
  <si>
    <t>- 0,1 si son index est inférieur à 26,5 </t>
  </si>
  <si>
    <t>- 0,2 si son index est compris entre 26,4 et 36,1 </t>
  </si>
  <si>
    <t>Par exemple, un golfeur d'index 12 qui réalise un résultat de 30 points stableford alors que la ZTA est fixée à -2 (contre-performance générale de l'ensemble des joueurs), aura un nouvel index de 12+01=12,1 puisque la zone tampon ajustée qui correspond à son index est 31-33. </t>
  </si>
  <si>
    <r>
      <t>Pour les joueurs dont l'index est supérieur à 36, les contre-performances ne modifient pas leur index (Dispositions au 1er janvier 2012)</t>
    </r>
    <r>
      <rPr>
        <sz val="8"/>
        <color indexed="8"/>
        <rFont val="Verdana"/>
        <family val="2"/>
      </rPr>
      <t> </t>
    </r>
  </si>
  <si>
    <t>ZTA</t>
  </si>
  <si>
    <t>La formule de calcul de l'handicap H est la suivante : </t>
  </si>
  <si>
    <t>H = (I x S)/113 + (S.S.S. - P) arrondi à l'entier le plus proche, formule dans laquelle : </t>
  </si>
  <si>
    <t>- I est l'index du joueur </t>
  </si>
  <si>
    <t>- S est le slope du parcours et repères de départ </t>
  </si>
  <si>
    <t>- S.S.S. est le Scratch Score Standard du parcours </t>
  </si>
  <si>
    <t>- P est le par du parcours </t>
  </si>
  <si>
    <t>score-36</t>
  </si>
  <si>
    <t>coef avance</t>
  </si>
  <si>
    <t>coef recul</t>
  </si>
  <si>
    <t>*</t>
  </si>
  <si>
    <t>MGui</t>
  </si>
  <si>
    <t xml:space="preserve">AR </t>
  </si>
  <si>
    <r>
      <t xml:space="preserve">Carte de score CAMEYRAC: </t>
    </r>
    <r>
      <rPr>
        <b/>
        <sz val="12"/>
        <color indexed="8"/>
        <rFont val="Calibri"/>
        <family val="2"/>
      </rPr>
      <t>Gars du Lundi</t>
    </r>
  </si>
  <si>
    <t>GDub</t>
  </si>
  <si>
    <t>JPCho</t>
  </si>
  <si>
    <t>compact</t>
  </si>
  <si>
    <t>Compact 9 trous, 2 tours</t>
  </si>
  <si>
    <t>participe sans calcul index</t>
  </si>
  <si>
    <t>SERVAJEAN Alain</t>
  </si>
  <si>
    <t>TRYAIRE Serge</t>
  </si>
  <si>
    <t>DUBROCA Georges</t>
  </si>
  <si>
    <t>RAFFY André</t>
  </si>
  <si>
    <t>THIERY Pierre</t>
  </si>
  <si>
    <t>index GDJ-actuel</t>
  </si>
  <si>
    <t>GGar</t>
  </si>
  <si>
    <r>
      <t xml:space="preserve">Carte de score CAMEYRAC: </t>
    </r>
    <r>
      <rPr>
        <b/>
        <sz val="12"/>
        <color indexed="8"/>
        <rFont val="Calibri"/>
        <family val="2"/>
      </rPr>
      <t>Gars du Jeudi</t>
    </r>
  </si>
  <si>
    <t>noms</t>
  </si>
  <si>
    <t>JpCho</t>
  </si>
  <si>
    <t>CSyl</t>
  </si>
  <si>
    <t>SiPB</t>
  </si>
  <si>
    <t>PhLau</t>
  </si>
  <si>
    <t>NGar</t>
  </si>
  <si>
    <t>Index FFG- 01/2019</t>
  </si>
  <si>
    <t>INDEX GdJ/GdL 12/2018</t>
  </si>
  <si>
    <t>Meilleur score 2019</t>
  </si>
  <si>
    <t>index FFG (01/2019)</t>
  </si>
  <si>
    <t>12;9</t>
  </si>
  <si>
    <t>GDJ / 2019</t>
  </si>
  <si>
    <t>GMan</t>
  </si>
  <si>
    <t>YDej</t>
  </si>
  <si>
    <t>JDel</t>
  </si>
  <si>
    <t>JjFev</t>
  </si>
  <si>
    <t>BBon</t>
  </si>
  <si>
    <t>BPin</t>
  </si>
  <si>
    <t>MBer</t>
  </si>
  <si>
    <t>CRoub</t>
  </si>
  <si>
    <t>PhBar</t>
  </si>
  <si>
    <t>03/01/2019 (**)</t>
  </si>
  <si>
    <t>10/01/2019 (**)</t>
  </si>
  <si>
    <t>ARaf</t>
  </si>
  <si>
    <t>GGau</t>
  </si>
  <si>
    <t>PFal</t>
  </si>
  <si>
    <t>JpLac</t>
  </si>
  <si>
    <t>17/01/2019 (**)</t>
  </si>
  <si>
    <t>partiel</t>
  </si>
  <si>
    <t>PPer</t>
  </si>
  <si>
    <t>BPon</t>
  </si>
  <si>
    <t>24/01/2019 (**)</t>
  </si>
  <si>
    <t>TMon</t>
  </si>
  <si>
    <t>31/01/2019 (pluie)</t>
  </si>
  <si>
    <t>pas</t>
  </si>
  <si>
    <t>de</t>
  </si>
  <si>
    <t>session</t>
  </si>
  <si>
    <t>07/02/2019 (**)</t>
  </si>
  <si>
    <t>nbre de journées jouées</t>
  </si>
  <si>
    <t>BRou</t>
  </si>
  <si>
    <t>14/02/2019 (**)</t>
  </si>
  <si>
    <t>CLeo</t>
  </si>
  <si>
    <t>MLeo</t>
  </si>
  <si>
    <t>PLet</t>
  </si>
  <si>
    <t>N/C</t>
  </si>
  <si>
    <t>r</t>
  </si>
  <si>
    <t>p</t>
  </si>
  <si>
    <t>l</t>
  </si>
  <si>
    <t>i</t>
  </si>
  <si>
    <t>s</t>
  </si>
  <si>
    <t>u</t>
  </si>
  <si>
    <t>e</t>
  </si>
  <si>
    <t xml:space="preserve">  </t>
  </si>
  <si>
    <t>c</t>
  </si>
  <si>
    <t>o</t>
  </si>
  <si>
    <t>m</t>
  </si>
  <si>
    <t>a</t>
  </si>
  <si>
    <t>t</t>
  </si>
  <si>
    <t>IEGB</t>
  </si>
  <si>
    <t>28/03/2019 (aération)</t>
  </si>
  <si>
    <t>Parties Jouées 2019 (12)</t>
  </si>
  <si>
    <t>AlPel</t>
  </si>
  <si>
    <t>nouvel  index GDJ     11/042019</t>
  </si>
  <si>
    <t>XXX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</si>
</sst>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"/>
    <numFmt numFmtId="166" formatCode="[$-40C]dddd\ d\ mmmm\ yy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d/m;@"/>
    <numFmt numFmtId="171" formatCode="d/m/yy;@"/>
    <numFmt numFmtId="172" formatCode="#,##0_ ;\-#,##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b/>
      <sz val="8"/>
      <color indexed="8"/>
      <name val="Verdana"/>
      <family val="2"/>
    </font>
    <font>
      <b/>
      <sz val="8"/>
      <color indexed="12"/>
      <name val="Verdana"/>
      <family val="2"/>
    </font>
    <font>
      <sz val="8"/>
      <color indexed="8"/>
      <name val="Verdana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2"/>
      <name val="Calibri"/>
      <family val="2"/>
    </font>
    <font>
      <u val="single"/>
      <sz val="8"/>
      <color indexed="8"/>
      <name val="Verdana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1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0" borderId="0" applyNumberFormat="0" applyBorder="0" applyAlignment="0" applyProtection="0"/>
    <xf numFmtId="9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2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/>
    </xf>
    <xf numFmtId="0" fontId="12" fillId="39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0" fillId="40" borderId="12" xfId="0" applyFill="1" applyBorder="1" applyAlignment="1">
      <alignment horizontal="center"/>
    </xf>
    <xf numFmtId="0" fontId="13" fillId="40" borderId="0" xfId="0" applyFont="1" applyFill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41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 vertical="top" wrapText="1"/>
    </xf>
    <xf numFmtId="165" fontId="14" fillId="0" borderId="16" xfId="0" applyNumberFormat="1" applyFont="1" applyBorder="1" applyAlignment="1">
      <alignment horizontal="center"/>
    </xf>
    <xf numFmtId="0" fontId="11" fillId="42" borderId="10" xfId="0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165" fontId="13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35" borderId="11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40" borderId="12" xfId="0" applyFont="1" applyFill="1" applyBorder="1" applyAlignment="1">
      <alignment/>
    </xf>
    <xf numFmtId="0" fontId="0" fillId="0" borderId="20" xfId="0" applyBorder="1" applyAlignment="1">
      <alignment/>
    </xf>
    <xf numFmtId="0" fontId="0" fillId="38" borderId="21" xfId="0" applyFill="1" applyBorder="1" applyAlignment="1">
      <alignment/>
    </xf>
    <xf numFmtId="0" fontId="0" fillId="38" borderId="13" xfId="0" applyFill="1" applyBorder="1" applyAlignment="1">
      <alignment/>
    </xf>
    <xf numFmtId="0" fontId="10" fillId="43" borderId="14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38" borderId="17" xfId="0" applyFill="1" applyBorder="1" applyAlignment="1">
      <alignment/>
    </xf>
    <xf numFmtId="0" fontId="0" fillId="38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8" borderId="21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41" borderId="21" xfId="0" applyFill="1" applyBorder="1" applyAlignment="1">
      <alignment/>
    </xf>
    <xf numFmtId="0" fontId="0" fillId="41" borderId="13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23" xfId="0" applyFill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0" fillId="41" borderId="21" xfId="0" applyFill="1" applyBorder="1" applyAlignment="1">
      <alignment horizontal="center"/>
    </xf>
    <xf numFmtId="0" fontId="0" fillId="44" borderId="17" xfId="0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7" fillId="0" borderId="0" xfId="45" applyAlignment="1" applyProtection="1">
      <alignment/>
      <protection/>
    </xf>
    <xf numFmtId="0" fontId="15" fillId="0" borderId="0" xfId="0" applyFont="1" applyAlignment="1">
      <alignment/>
    </xf>
    <xf numFmtId="0" fontId="0" fillId="45" borderId="10" xfId="0" applyFill="1" applyBorder="1" applyAlignment="1">
      <alignment/>
    </xf>
    <xf numFmtId="0" fontId="0" fillId="45" borderId="10" xfId="0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top" wrapText="1"/>
    </xf>
    <xf numFmtId="0" fontId="10" fillId="46" borderId="28" xfId="0" applyFont="1" applyFill="1" applyBorder="1" applyAlignment="1">
      <alignment horizontal="center"/>
    </xf>
    <xf numFmtId="0" fontId="0" fillId="47" borderId="10" xfId="0" applyFill="1" applyBorder="1" applyAlignment="1">
      <alignment/>
    </xf>
    <xf numFmtId="0" fontId="1" fillId="48" borderId="0" xfId="0" applyFont="1" applyFill="1" applyBorder="1" applyAlignment="1">
      <alignment horizontal="center"/>
    </xf>
    <xf numFmtId="1" fontId="10" fillId="48" borderId="10" xfId="0" applyNumberFormat="1" applyFont="1" applyFill="1" applyBorder="1" applyAlignment="1">
      <alignment horizontal="center"/>
    </xf>
    <xf numFmtId="0" fontId="0" fillId="17" borderId="10" xfId="0" applyFill="1" applyBorder="1" applyAlignment="1">
      <alignment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2" fillId="49" borderId="11" xfId="0" applyFont="1" applyFill="1" applyBorder="1" applyAlignment="1">
      <alignment horizontal="center"/>
    </xf>
    <xf numFmtId="0" fontId="2" fillId="50" borderId="11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8" fillId="0" borderId="0" xfId="0" applyFont="1" applyAlignment="1">
      <alignment horizontal="center"/>
    </xf>
    <xf numFmtId="0" fontId="0" fillId="46" borderId="0" xfId="0" applyFill="1" applyAlignment="1">
      <alignment/>
    </xf>
    <xf numFmtId="0" fontId="10" fillId="9" borderId="10" xfId="0" applyFont="1" applyFill="1" applyBorder="1" applyAlignment="1">
      <alignment horizontal="center"/>
    </xf>
    <xf numFmtId="0" fontId="10" fillId="9" borderId="11" xfId="0" applyFont="1" applyFill="1" applyBorder="1" applyAlignment="1">
      <alignment horizontal="center" vertical="top" wrapText="1"/>
    </xf>
    <xf numFmtId="0" fontId="0" fillId="9" borderId="11" xfId="0" applyFill="1" applyBorder="1" applyAlignment="1">
      <alignment horizontal="center"/>
    </xf>
    <xf numFmtId="0" fontId="56" fillId="9" borderId="11" xfId="0" applyFont="1" applyFill="1" applyBorder="1" applyAlignment="1">
      <alignment horizontal="center"/>
    </xf>
    <xf numFmtId="165" fontId="0" fillId="46" borderId="10" xfId="0" applyNumberFormat="1" applyFill="1" applyBorder="1" applyAlignment="1">
      <alignment horizontal="center"/>
    </xf>
    <xf numFmtId="0" fontId="10" fillId="4" borderId="11" xfId="0" applyFont="1" applyFill="1" applyBorder="1" applyAlignment="1">
      <alignment horizontal="center" vertical="top" wrapText="1"/>
    </xf>
    <xf numFmtId="0" fontId="56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4" fontId="10" fillId="9" borderId="28" xfId="0" applyNumberFormat="1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0" fillId="46" borderId="30" xfId="0" applyFill="1" applyBorder="1" applyAlignment="1">
      <alignment/>
    </xf>
    <xf numFmtId="0" fontId="10" fillId="35" borderId="17" xfId="0" applyFont="1" applyFill="1" applyBorder="1" applyAlignment="1">
      <alignment horizontal="center"/>
    </xf>
    <xf numFmtId="0" fontId="10" fillId="43" borderId="23" xfId="0" applyFont="1" applyFill="1" applyBorder="1" applyAlignment="1">
      <alignment horizontal="center"/>
    </xf>
    <xf numFmtId="171" fontId="8" fillId="0" borderId="0" xfId="0" applyNumberFormat="1" applyFont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165" fontId="56" fillId="9" borderId="11" xfId="0" applyNumberFormat="1" applyFont="1" applyFill="1" applyBorder="1" applyAlignment="1">
      <alignment horizontal="center"/>
    </xf>
    <xf numFmtId="165" fontId="56" fillId="46" borderId="10" xfId="0" applyNumberFormat="1" applyFont="1" applyFill="1" applyBorder="1" applyAlignment="1">
      <alignment horizontal="center"/>
    </xf>
    <xf numFmtId="0" fontId="34" fillId="36" borderId="1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0" fillId="46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9" borderId="11" xfId="0" applyFill="1" applyBorder="1" applyAlignment="1">
      <alignment/>
    </xf>
    <xf numFmtId="0" fontId="0" fillId="4" borderId="11" xfId="0" applyFill="1" applyBorder="1" applyAlignment="1">
      <alignment/>
    </xf>
    <xf numFmtId="0" fontId="56" fillId="46" borderId="21" xfId="0" applyFont="1" applyFill="1" applyBorder="1" applyAlignment="1">
      <alignment horizontal="center"/>
    </xf>
    <xf numFmtId="0" fontId="56" fillId="46" borderId="32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170" fontId="10" fillId="46" borderId="11" xfId="0" applyNumberFormat="1" applyFont="1" applyFill="1" applyBorder="1" applyAlignment="1">
      <alignment horizontal="center" vertical="center"/>
    </xf>
    <xf numFmtId="170" fontId="10" fillId="46" borderId="33" xfId="0" applyNumberFormat="1" applyFont="1" applyFill="1" applyBorder="1" applyAlignment="1">
      <alignment horizontal="center" vertical="center"/>
    </xf>
    <xf numFmtId="170" fontId="56" fillId="46" borderId="11" xfId="0" applyNumberFormat="1" applyFont="1" applyFill="1" applyBorder="1" applyAlignment="1">
      <alignment horizontal="center" vertical="center"/>
    </xf>
    <xf numFmtId="170" fontId="56" fillId="46" borderId="34" xfId="0" applyNumberFormat="1" applyFont="1" applyFill="1" applyBorder="1" applyAlignment="1">
      <alignment horizontal="center" vertical="center"/>
    </xf>
    <xf numFmtId="165" fontId="56" fillId="46" borderId="32" xfId="0" applyNumberFormat="1" applyFont="1" applyFill="1" applyBorder="1" applyAlignment="1">
      <alignment horizontal="center"/>
    </xf>
    <xf numFmtId="165" fontId="0" fillId="46" borderId="35" xfId="0" applyNumberFormat="1" applyFill="1" applyBorder="1" applyAlignment="1">
      <alignment horizontal="center"/>
    </xf>
    <xf numFmtId="0" fontId="56" fillId="46" borderId="36" xfId="0" applyFont="1" applyFill="1" applyBorder="1" applyAlignment="1">
      <alignment horizontal="center"/>
    </xf>
    <xf numFmtId="0" fontId="0" fillId="46" borderId="35" xfId="0" applyFill="1" applyBorder="1" applyAlignment="1">
      <alignment/>
    </xf>
    <xf numFmtId="1" fontId="0" fillId="46" borderId="10" xfId="0" applyNumberFormat="1" applyFill="1" applyBorder="1" applyAlignment="1">
      <alignment horizontal="center"/>
    </xf>
    <xf numFmtId="0" fontId="59" fillId="46" borderId="10" xfId="0" applyFont="1" applyFill="1" applyBorder="1" applyAlignment="1">
      <alignment horizontal="center"/>
    </xf>
    <xf numFmtId="0" fontId="16" fillId="46" borderId="10" xfId="0" applyFont="1" applyFill="1" applyBorder="1" applyAlignment="1">
      <alignment horizontal="center"/>
    </xf>
    <xf numFmtId="0" fontId="0" fillId="46" borderId="0" xfId="0" applyFill="1" applyAlignment="1">
      <alignment horizontal="center"/>
    </xf>
    <xf numFmtId="0" fontId="0" fillId="46" borderId="0" xfId="0" applyFill="1" applyBorder="1" applyAlignment="1">
      <alignment/>
    </xf>
    <xf numFmtId="0" fontId="0" fillId="46" borderId="0" xfId="0" applyFill="1" applyBorder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 vertical="center"/>
    </xf>
    <xf numFmtId="0" fontId="0" fillId="51" borderId="0" xfId="0" applyFill="1" applyAlignment="1">
      <alignment/>
    </xf>
    <xf numFmtId="0" fontId="0" fillId="51" borderId="0" xfId="0" applyFill="1" applyAlignment="1">
      <alignment horizontal="center"/>
    </xf>
    <xf numFmtId="14" fontId="0" fillId="46" borderId="28" xfId="0" applyNumberFormat="1" applyFill="1" applyBorder="1" applyAlignment="1">
      <alignment horizontal="center"/>
    </xf>
    <xf numFmtId="1" fontId="56" fillId="46" borderId="10" xfId="0" applyNumberFormat="1" applyFont="1" applyFill="1" applyBorder="1" applyAlignment="1">
      <alignment horizontal="center"/>
    </xf>
    <xf numFmtId="0" fontId="60" fillId="46" borderId="10" xfId="0" applyFont="1" applyFill="1" applyBorder="1" applyAlignment="1">
      <alignment horizontal="center"/>
    </xf>
    <xf numFmtId="0" fontId="56" fillId="46" borderId="10" xfId="0" applyFont="1" applyFill="1" applyBorder="1" applyAlignment="1">
      <alignment/>
    </xf>
    <xf numFmtId="0" fontId="56" fillId="46" borderId="10" xfId="0" applyFont="1" applyFill="1" applyBorder="1" applyAlignment="1" quotePrefix="1">
      <alignment horizontal="center"/>
    </xf>
    <xf numFmtId="0" fontId="61" fillId="46" borderId="10" xfId="0" applyFont="1" applyFill="1" applyBorder="1" applyAlignment="1">
      <alignment horizontal="center"/>
    </xf>
    <xf numFmtId="170" fontId="62" fillId="52" borderId="33" xfId="0" applyNumberFormat="1" applyFont="1" applyFill="1" applyBorder="1" applyAlignment="1">
      <alignment horizontal="center" vertical="center"/>
    </xf>
    <xf numFmtId="0" fontId="62" fillId="52" borderId="21" xfId="0" applyFont="1" applyFill="1" applyBorder="1" applyAlignment="1">
      <alignment horizontal="center"/>
    </xf>
    <xf numFmtId="0" fontId="62" fillId="52" borderId="10" xfId="0" applyFont="1" applyFill="1" applyBorder="1" applyAlignment="1">
      <alignment horizontal="center"/>
    </xf>
    <xf numFmtId="0" fontId="63" fillId="46" borderId="10" xfId="0" applyFont="1" applyFill="1" applyBorder="1" applyAlignment="1">
      <alignment horizontal="center"/>
    </xf>
    <xf numFmtId="0" fontId="18" fillId="46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64" fillId="46" borderId="10" xfId="0" applyFont="1" applyFill="1" applyBorder="1" applyAlignment="1">
      <alignment horizontal="center"/>
    </xf>
    <xf numFmtId="14" fontId="56" fillId="46" borderId="28" xfId="0" applyNumberFormat="1" applyFont="1" applyFill="1" applyBorder="1" applyAlignment="1">
      <alignment horizontal="center"/>
    </xf>
    <xf numFmtId="0" fontId="18" fillId="46" borderId="28" xfId="0" applyFont="1" applyFill="1" applyBorder="1" applyAlignment="1">
      <alignment horizontal="center"/>
    </xf>
    <xf numFmtId="0" fontId="18" fillId="46" borderId="10" xfId="0" applyFont="1" applyFill="1" applyBorder="1" applyAlignment="1">
      <alignment horizontal="center"/>
    </xf>
    <xf numFmtId="170" fontId="56" fillId="46" borderId="11" xfId="0" applyNumberFormat="1" applyFont="1" applyFill="1" applyBorder="1" applyAlignment="1">
      <alignment horizontal="center" vertical="center" wrapText="1"/>
    </xf>
    <xf numFmtId="165" fontId="56" fillId="46" borderId="21" xfId="0" applyNumberFormat="1" applyFont="1" applyFill="1" applyBorder="1" applyAlignment="1">
      <alignment horizontal="center"/>
    </xf>
    <xf numFmtId="165" fontId="10" fillId="46" borderId="20" xfId="0" applyNumberFormat="1" applyFont="1" applyFill="1" applyBorder="1" applyAlignment="1">
      <alignment horizontal="center" vertical="center"/>
    </xf>
    <xf numFmtId="165" fontId="18" fillId="46" borderId="21" xfId="0" applyNumberFormat="1" applyFont="1" applyFill="1" applyBorder="1" applyAlignment="1">
      <alignment horizontal="center" vertical="center"/>
    </xf>
    <xf numFmtId="165" fontId="18" fillId="46" borderId="10" xfId="0" applyNumberFormat="1" applyFont="1" applyFill="1" applyBorder="1" applyAlignment="1">
      <alignment horizontal="center"/>
    </xf>
    <xf numFmtId="172" fontId="10" fillId="0" borderId="10" xfId="48" applyNumberFormat="1" applyFont="1" applyBorder="1" applyAlignment="1">
      <alignment horizontal="center"/>
    </xf>
    <xf numFmtId="0" fontId="56" fillId="53" borderId="10" xfId="0" applyFont="1" applyFill="1" applyBorder="1" applyAlignment="1">
      <alignment horizontal="center"/>
    </xf>
    <xf numFmtId="0" fontId="56" fillId="54" borderId="10" xfId="0" applyFont="1" applyFill="1" applyBorder="1" applyAlignment="1">
      <alignment horizontal="center"/>
    </xf>
    <xf numFmtId="1" fontId="56" fillId="18" borderId="10" xfId="0" applyNumberFormat="1" applyFont="1" applyFill="1" applyBorder="1" applyAlignment="1">
      <alignment horizontal="center"/>
    </xf>
    <xf numFmtId="0" fontId="56" fillId="18" borderId="10" xfId="0" applyFont="1" applyFill="1" applyBorder="1" applyAlignment="1">
      <alignment horizontal="center"/>
    </xf>
    <xf numFmtId="0" fontId="56" fillId="19" borderId="10" xfId="0" applyFont="1" applyFill="1" applyBorder="1" applyAlignment="1">
      <alignment horizontal="center"/>
    </xf>
    <xf numFmtId="0" fontId="0" fillId="46" borderId="10" xfId="0" applyFont="1" applyFill="1" applyBorder="1" applyAlignment="1">
      <alignment horizontal="center"/>
    </xf>
    <xf numFmtId="0" fontId="0" fillId="46" borderId="0" xfId="0" applyFont="1" applyFill="1" applyAlignment="1">
      <alignment horizontal="center"/>
    </xf>
    <xf numFmtId="1" fontId="0" fillId="46" borderId="10" xfId="0" applyNumberFormat="1" applyFont="1" applyFill="1" applyBorder="1" applyAlignment="1">
      <alignment horizontal="center"/>
    </xf>
    <xf numFmtId="0" fontId="0" fillId="46" borderId="10" xfId="0" applyFont="1" applyFill="1" applyBorder="1" applyAlignment="1">
      <alignment/>
    </xf>
    <xf numFmtId="0" fontId="64" fillId="12" borderId="10" xfId="0" applyFont="1" applyFill="1" applyBorder="1" applyAlignment="1">
      <alignment horizontal="center"/>
    </xf>
    <xf numFmtId="1" fontId="56" fillId="53" borderId="10" xfId="0" applyNumberFormat="1" applyFont="1" applyFill="1" applyBorder="1" applyAlignment="1">
      <alignment horizontal="center"/>
    </xf>
    <xf numFmtId="1" fontId="56" fillId="9" borderId="10" xfId="0" applyNumberFormat="1" applyFont="1" applyFill="1" applyBorder="1" applyAlignment="1">
      <alignment horizontal="center"/>
    </xf>
    <xf numFmtId="0" fontId="56" fillId="9" borderId="10" xfId="0" applyFont="1" applyFill="1" applyBorder="1" applyAlignment="1">
      <alignment horizontal="center"/>
    </xf>
    <xf numFmtId="0" fontId="56" fillId="16" borderId="10" xfId="0" applyFont="1" applyFill="1" applyBorder="1" applyAlignment="1">
      <alignment horizontal="center"/>
    </xf>
    <xf numFmtId="1" fontId="56" fillId="16" borderId="10" xfId="0" applyNumberFormat="1" applyFont="1" applyFill="1" applyBorder="1" applyAlignment="1">
      <alignment horizontal="center"/>
    </xf>
    <xf numFmtId="0" fontId="56" fillId="0" borderId="11" xfId="0" applyFont="1" applyBorder="1" applyAlignment="1">
      <alignment/>
    </xf>
    <xf numFmtId="0" fontId="0" fillId="55" borderId="10" xfId="0" applyFill="1" applyBorder="1" applyAlignment="1">
      <alignment/>
    </xf>
    <xf numFmtId="1" fontId="56" fillId="54" borderId="10" xfId="0" applyNumberFormat="1" applyFont="1" applyFill="1" applyBorder="1" applyAlignment="1">
      <alignment horizontal="center"/>
    </xf>
    <xf numFmtId="0" fontId="56" fillId="56" borderId="10" xfId="0" applyFont="1" applyFill="1" applyBorder="1" applyAlignment="1">
      <alignment horizontal="center"/>
    </xf>
    <xf numFmtId="0" fontId="64" fillId="9" borderId="10" xfId="0" applyFont="1" applyFill="1" applyBorder="1" applyAlignment="1">
      <alignment horizontal="center"/>
    </xf>
    <xf numFmtId="0" fontId="56" fillId="19" borderId="37" xfId="0" applyFont="1" applyFill="1" applyBorder="1" applyAlignment="1">
      <alignment horizontal="center"/>
    </xf>
    <xf numFmtId="0" fontId="56" fillId="19" borderId="21" xfId="0" applyFont="1" applyFill="1" applyBorder="1" applyAlignment="1">
      <alignment horizontal="center"/>
    </xf>
    <xf numFmtId="0" fontId="56" fillId="19" borderId="28" xfId="0" applyFont="1" applyFill="1" applyBorder="1" applyAlignment="1">
      <alignment horizontal="center"/>
    </xf>
    <xf numFmtId="165" fontId="56" fillId="46" borderId="28" xfId="0" applyNumberFormat="1" applyFont="1" applyFill="1" applyBorder="1" applyAlignment="1">
      <alignment horizontal="center"/>
    </xf>
    <xf numFmtId="165" fontId="0" fillId="46" borderId="28" xfId="0" applyNumberFormat="1" applyFill="1" applyBorder="1" applyAlignment="1">
      <alignment horizontal="center"/>
    </xf>
    <xf numFmtId="0" fontId="56" fillId="57" borderId="10" xfId="0" applyFont="1" applyFill="1" applyBorder="1" applyAlignment="1">
      <alignment horizontal="center"/>
    </xf>
    <xf numFmtId="165" fontId="56" fillId="19" borderId="10" xfId="0" applyNumberFormat="1" applyFont="1" applyFill="1" applyBorder="1" applyAlignment="1">
      <alignment horizontal="center"/>
    </xf>
    <xf numFmtId="0" fontId="56" fillId="12" borderId="10" xfId="0" applyFont="1" applyFill="1" applyBorder="1" applyAlignment="1">
      <alignment horizontal="center"/>
    </xf>
    <xf numFmtId="165" fontId="56" fillId="57" borderId="10" xfId="0" applyNumberFormat="1" applyFont="1" applyFill="1" applyBorder="1" applyAlignment="1">
      <alignment horizontal="center"/>
    </xf>
    <xf numFmtId="1" fontId="56" fillId="12" borderId="10" xfId="0" applyNumberFormat="1" applyFont="1" applyFill="1" applyBorder="1" applyAlignment="1">
      <alignment horizontal="center"/>
    </xf>
    <xf numFmtId="165" fontId="56" fillId="11" borderId="10" xfId="0" applyNumberFormat="1" applyFont="1" applyFill="1" applyBorder="1" applyAlignment="1">
      <alignment horizontal="center"/>
    </xf>
    <xf numFmtId="165" fontId="56" fillId="54" borderId="10" xfId="0" applyNumberFormat="1" applyFont="1" applyFill="1" applyBorder="1" applyAlignment="1">
      <alignment horizontal="center"/>
    </xf>
    <xf numFmtId="165" fontId="56" fillId="58" borderId="10" xfId="0" applyNumberFormat="1" applyFont="1" applyFill="1" applyBorder="1" applyAlignment="1">
      <alignment horizontal="center"/>
    </xf>
    <xf numFmtId="14" fontId="18" fillId="46" borderId="28" xfId="0" applyNumberFormat="1" applyFont="1" applyFill="1" applyBorder="1" applyAlignment="1">
      <alignment horizontal="center"/>
    </xf>
    <xf numFmtId="14" fontId="56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11" borderId="10" xfId="0" applyFont="1" applyFill="1" applyBorder="1" applyAlignment="1">
      <alignment horizontal="center"/>
    </xf>
    <xf numFmtId="165" fontId="56" fillId="19" borderId="32" xfId="0" applyNumberFormat="1" applyFont="1" applyFill="1" applyBorder="1" applyAlignment="1">
      <alignment horizontal="center"/>
    </xf>
    <xf numFmtId="165" fontId="56" fillId="11" borderId="21" xfId="0" applyNumberFormat="1" applyFont="1" applyFill="1" applyBorder="1" applyAlignment="1">
      <alignment horizontal="center"/>
    </xf>
    <xf numFmtId="1" fontId="56" fillId="11" borderId="10" xfId="0" applyNumberFormat="1" applyFont="1" applyFill="1" applyBorder="1" applyAlignment="1">
      <alignment horizontal="center"/>
    </xf>
    <xf numFmtId="165" fontId="56" fillId="58" borderId="32" xfId="0" applyNumberFormat="1" applyFont="1" applyFill="1" applyBorder="1" applyAlignment="1">
      <alignment horizontal="center"/>
    </xf>
    <xf numFmtId="1" fontId="58" fillId="46" borderId="10" xfId="0" applyNumberFormat="1" applyFont="1" applyFill="1" applyBorder="1" applyAlignment="1">
      <alignment horizontal="center"/>
    </xf>
    <xf numFmtId="0" fontId="58" fillId="46" borderId="10" xfId="0" applyFont="1" applyFill="1" applyBorder="1" applyAlignment="1">
      <alignment horizontal="center"/>
    </xf>
    <xf numFmtId="0" fontId="10" fillId="53" borderId="10" xfId="0" applyFont="1" applyFill="1" applyBorder="1" applyAlignment="1">
      <alignment horizontal="center"/>
    </xf>
    <xf numFmtId="0" fontId="18" fillId="58" borderId="28" xfId="0" applyFont="1" applyFill="1" applyBorder="1" applyAlignment="1">
      <alignment horizontal="center"/>
    </xf>
    <xf numFmtId="0" fontId="18" fillId="54" borderId="28" xfId="0" applyFont="1" applyFill="1" applyBorder="1" applyAlignment="1">
      <alignment horizontal="center"/>
    </xf>
    <xf numFmtId="0" fontId="18" fillId="11" borderId="28" xfId="0" applyFont="1" applyFill="1" applyBorder="1" applyAlignment="1">
      <alignment horizontal="center"/>
    </xf>
    <xf numFmtId="0" fontId="18" fillId="59" borderId="28" xfId="0" applyFont="1" applyFill="1" applyBorder="1" applyAlignment="1">
      <alignment horizontal="center"/>
    </xf>
    <xf numFmtId="0" fontId="64" fillId="53" borderId="10" xfId="0" applyFont="1" applyFill="1" applyBorder="1" applyAlignment="1">
      <alignment horizontal="center"/>
    </xf>
    <xf numFmtId="165" fontId="56" fillId="60" borderId="10" xfId="0" applyNumberFormat="1" applyFont="1" applyFill="1" applyBorder="1" applyAlignment="1">
      <alignment horizontal="center"/>
    </xf>
    <xf numFmtId="165" fontId="56" fillId="58" borderId="21" xfId="0" applyNumberFormat="1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225"/>
          <c:y val="0.0185"/>
          <c:w val="0.7565"/>
          <c:h val="0.998"/>
        </c:manualLayout>
      </c:layout>
      <c:lineChart>
        <c:grouping val="standard"/>
        <c:varyColors val="0"/>
        <c:ser>
          <c:idx val="1"/>
          <c:order val="0"/>
          <c:tx>
            <c:strRef>
              <c:f>'parties jouées'!$B$3</c:f>
              <c:strCache>
                <c:ptCount val="1"/>
                <c:pt idx="0">
                  <c:v>nbre de journées jouées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'parties jouées'!$C$1:$AZ$1</c:f>
              <c:strCache/>
            </c:strRef>
          </c:cat>
          <c:val>
            <c:numRef>
              <c:f>'parties jouées'!$C$5:$AZ$5</c:f>
              <c:numCache/>
            </c:numRef>
          </c:val>
          <c:smooth val="0"/>
        </c:ser>
        <c:marker val="1"/>
        <c:axId val="19889461"/>
        <c:axId val="44787422"/>
      </c:lineChart>
      <c:catAx>
        <c:axId val="1988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787422"/>
        <c:crosses val="autoZero"/>
        <c:auto val="1"/>
        <c:lblOffset val="100"/>
        <c:tickLblSkip val="1"/>
        <c:noMultiLvlLbl val="0"/>
      </c:catAx>
      <c:valAx>
        <c:axId val="44787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89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75"/>
          <c:y val="0.508"/>
          <c:w val="0.1205"/>
          <c:h val="0.0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352425</xdr:colOff>
      <xdr:row>8</xdr:row>
      <xdr:rowOff>0</xdr:rowOff>
    </xdr:from>
    <xdr:to>
      <xdr:col>80</xdr:col>
      <xdr:colOff>142875</xdr:colOff>
      <xdr:row>57</xdr:row>
      <xdr:rowOff>171450</xdr:rowOff>
    </xdr:to>
    <xdr:graphicFrame>
      <xdr:nvGraphicFramePr>
        <xdr:cNvPr id="1" name="Graphique 2"/>
        <xdr:cNvGraphicFramePr/>
      </xdr:nvGraphicFramePr>
      <xdr:xfrm>
        <a:off x="30384750" y="1590675"/>
        <a:ext cx="12744450" cy="951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ollo%20jp\Documents\adocsites\vadrouilleurs\inscriptions-GdJ-va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drouille"/>
      <sheetName val="tirage"/>
      <sheetName val="2GDJ"/>
      <sheetName val="polosML2018"/>
      <sheetName val="PolosMC 2018"/>
      <sheetName val="03092018"/>
      <sheetName val="09102018"/>
      <sheetName val="cagnotte-vad"/>
      <sheetName val="Octobre 2018"/>
      <sheetName val="hivernales"/>
      <sheetName val="19032018"/>
      <sheetName val="IBM"/>
      <sheetName val="Octobre 2017"/>
      <sheetName val="04092017"/>
      <sheetName val="030417"/>
      <sheetName val="joutes161027"/>
      <sheetName val="15112016"/>
      <sheetName val="BBQ"/>
      <sheetName val="index-gdj"/>
      <sheetName val="polo"/>
      <sheetName val="golfs"/>
      <sheetName val="ref"/>
      <sheetName val="joutes150910"/>
      <sheetName val="joutes160407"/>
      <sheetName val="refibm"/>
      <sheetName val="Feuil2"/>
      <sheetName val="Feuil3"/>
      <sheetName val="Feuil4"/>
      <sheetName val="Feuil5"/>
      <sheetName val="Polos 2018"/>
      <sheetName val="Septembre2016"/>
      <sheetName val="Feuil1"/>
    </sheetNames>
    <sheetDataSet>
      <sheetData sheetId="21">
        <row r="3">
          <cell r="B3" t="str">
            <v>ARNOU Philippe</v>
          </cell>
          <cell r="C3" t="str">
            <v>PhArn</v>
          </cell>
        </row>
        <row r="4">
          <cell r="B4" t="str">
            <v>BARBIER Philippe</v>
          </cell>
          <cell r="C4" t="str">
            <v>PhBar</v>
          </cell>
        </row>
        <row r="5">
          <cell r="B5" t="str">
            <v>BERNARD Micheline</v>
          </cell>
          <cell r="C5" t="str">
            <v>MBer</v>
          </cell>
        </row>
        <row r="6">
          <cell r="B6" t="str">
            <v>BEZIAN Jean</v>
          </cell>
          <cell r="C6" t="str">
            <v>JBez</v>
          </cell>
        </row>
        <row r="7">
          <cell r="B7" t="str">
            <v>BEZIAN Marie Christine</v>
          </cell>
          <cell r="C7" t="str">
            <v>McBez</v>
          </cell>
        </row>
        <row r="8">
          <cell r="B8" t="str">
            <v>BLANCHARD Alain</v>
          </cell>
          <cell r="C8" t="str">
            <v>ABlan</v>
          </cell>
        </row>
        <row r="9">
          <cell r="B9" t="str">
            <v>BOCHE Marie josé</v>
          </cell>
          <cell r="C9" t="str">
            <v>MjBoc</v>
          </cell>
        </row>
        <row r="10">
          <cell r="B10" t="str">
            <v>BOCHE Raymond</v>
          </cell>
          <cell r="C10" t="str">
            <v>RBoc</v>
          </cell>
        </row>
        <row r="11">
          <cell r="B11" t="str">
            <v>BOUCHET Rolande</v>
          </cell>
          <cell r="C11" t="str">
            <v>RBou</v>
          </cell>
        </row>
        <row r="12">
          <cell r="B12" t="str">
            <v>BRACHET Jean Pierre</v>
          </cell>
          <cell r="C12" t="str">
            <v>JPBra</v>
          </cell>
        </row>
        <row r="13">
          <cell r="B13" t="str">
            <v>CHAVENTRE Andre</v>
          </cell>
          <cell r="C13" t="str">
            <v>AndC</v>
          </cell>
        </row>
        <row r="14">
          <cell r="B14" t="str">
            <v>CHAVENTRE Annie</v>
          </cell>
          <cell r="C14" t="str">
            <v>AnnC</v>
          </cell>
        </row>
        <row r="15">
          <cell r="B15" t="str">
            <v>CHOLLON Jean Paul</v>
          </cell>
          <cell r="C15" t="str">
            <v>JPCho</v>
          </cell>
        </row>
        <row r="16">
          <cell r="B16" t="str">
            <v>COGHLAN Albert</v>
          </cell>
          <cell r="C16" t="str">
            <v>ErCo</v>
          </cell>
        </row>
        <row r="17">
          <cell r="B17" t="str">
            <v>COTSAS Pierre</v>
          </cell>
          <cell r="C17" t="str">
            <v>PCot</v>
          </cell>
        </row>
        <row r="18">
          <cell r="B18" t="str">
            <v>CROS Patrick</v>
          </cell>
          <cell r="C18" t="str">
            <v>PCro</v>
          </cell>
        </row>
        <row r="19">
          <cell r="B19" t="str">
            <v>CUESTA Benjamin</v>
          </cell>
          <cell r="C19" t="str">
            <v>BCue</v>
          </cell>
        </row>
        <row r="20">
          <cell r="B20" t="str">
            <v>DEJOUY Yves</v>
          </cell>
          <cell r="C20" t="str">
            <v>YDej</v>
          </cell>
        </row>
        <row r="21">
          <cell r="B21" t="str">
            <v>DELAGE Jacques</v>
          </cell>
          <cell r="C21" t="str">
            <v>JDel</v>
          </cell>
        </row>
        <row r="22">
          <cell r="B22" t="str">
            <v>DELQUIGNIES Jean-Louis</v>
          </cell>
          <cell r="C22" t="str">
            <v>JlDel</v>
          </cell>
        </row>
        <row r="23">
          <cell r="B23" t="str">
            <v>DELQUIGNIES Marie-Jeanne</v>
          </cell>
          <cell r="C23" t="str">
            <v>MjDel</v>
          </cell>
        </row>
        <row r="24">
          <cell r="B24" t="str">
            <v>DEVIER Jean Louis</v>
          </cell>
          <cell r="C24" t="str">
            <v>JlDev</v>
          </cell>
        </row>
        <row r="25">
          <cell r="B25" t="str">
            <v>DEVIER Nicole</v>
          </cell>
          <cell r="C25" t="str">
            <v>NDev</v>
          </cell>
        </row>
        <row r="26">
          <cell r="B26" t="str">
            <v>X Didier</v>
          </cell>
          <cell r="C26" t="str">
            <v>DXXX</v>
          </cell>
        </row>
        <row r="27">
          <cell r="B27" t="str">
            <v>DIEMONT Pertev</v>
          </cell>
          <cell r="C27" t="str">
            <v>PDiem</v>
          </cell>
        </row>
        <row r="28">
          <cell r="B28" t="str">
            <v>DIGNAC Gérard</v>
          </cell>
          <cell r="C28" t="str">
            <v>GDign</v>
          </cell>
        </row>
        <row r="29">
          <cell r="B29" t="str">
            <v>DUBROCA Georges</v>
          </cell>
          <cell r="C29" t="str">
            <v>GDub</v>
          </cell>
        </row>
        <row r="30">
          <cell r="B30" t="str">
            <v>DUQUESNE-RANCELOT Christiane</v>
          </cell>
          <cell r="C30" t="str">
            <v>CDuqR</v>
          </cell>
        </row>
        <row r="31">
          <cell r="B31" t="str">
            <v>DUQUESNE Jacques</v>
          </cell>
          <cell r="C31" t="str">
            <v>JDuq</v>
          </cell>
        </row>
        <row r="32">
          <cell r="B32" t="str">
            <v>ELLISON Marie France</v>
          </cell>
          <cell r="C32" t="str">
            <v>MfElli</v>
          </cell>
        </row>
        <row r="33">
          <cell r="B33" t="str">
            <v>FALLOUX Pierre</v>
          </cell>
          <cell r="C33" t="str">
            <v>PFal</v>
          </cell>
        </row>
        <row r="34">
          <cell r="B34" t="str">
            <v>GALLOIS  Evelyne</v>
          </cell>
          <cell r="C34" t="str">
            <v>EGal</v>
          </cell>
        </row>
        <row r="35">
          <cell r="B35" t="str">
            <v>GARENNE Gerard</v>
          </cell>
          <cell r="C35" t="str">
            <v>GGar</v>
          </cell>
        </row>
        <row r="36">
          <cell r="B36" t="str">
            <v>GARENNE Nicole</v>
          </cell>
          <cell r="C36" t="str">
            <v>NGar</v>
          </cell>
        </row>
        <row r="37">
          <cell r="B37" t="str">
            <v>GAUTHIER Lucas</v>
          </cell>
          <cell r="C37" t="str">
            <v>LGau</v>
          </cell>
        </row>
        <row r="38">
          <cell r="B38" t="str">
            <v>GOUET Anne-marie</v>
          </cell>
          <cell r="C38" t="str">
            <v>AmG</v>
          </cell>
        </row>
        <row r="39">
          <cell r="B39" t="str">
            <v>GOULIER Patrick</v>
          </cell>
          <cell r="C39" t="str">
            <v>PGou</v>
          </cell>
        </row>
        <row r="40">
          <cell r="B40" t="str">
            <v>GRANET Gisele</v>
          </cell>
          <cell r="C40" t="str">
            <v>GGra</v>
          </cell>
        </row>
        <row r="41">
          <cell r="B41" t="str">
            <v>GRANVAL Jean-Marc</v>
          </cell>
          <cell r="C41" t="str">
            <v>JmGra</v>
          </cell>
        </row>
        <row r="42">
          <cell r="B42" t="str">
            <v>GUITARD Marc</v>
          </cell>
          <cell r="C42" t="str">
            <v>MGui</v>
          </cell>
        </row>
        <row r="43">
          <cell r="B43" t="str">
            <v>HERCENT Martine</v>
          </cell>
          <cell r="C43" t="str">
            <v>MaHer</v>
          </cell>
        </row>
        <row r="44">
          <cell r="B44" t="str">
            <v>HERCENT Michel </v>
          </cell>
          <cell r="C44" t="str">
            <v>MiHer</v>
          </cell>
        </row>
        <row r="45">
          <cell r="B45" t="str">
            <v>JARRY Patrick</v>
          </cell>
          <cell r="C45" t="str">
            <v>PJar</v>
          </cell>
        </row>
        <row r="46">
          <cell r="B46" t="str">
            <v>LABROUSSE Nanou</v>
          </cell>
          <cell r="C46" t="str">
            <v>NLab</v>
          </cell>
        </row>
        <row r="47">
          <cell r="B47" t="str">
            <v>LAINE Pierre</v>
          </cell>
          <cell r="C47" t="str">
            <v>PLai</v>
          </cell>
        </row>
        <row r="48">
          <cell r="B48" t="str">
            <v>LAROCHE Benoit</v>
          </cell>
          <cell r="C48" t="str">
            <v>BLaro</v>
          </cell>
        </row>
        <row r="49">
          <cell r="B49" t="str">
            <v>LE LEYOUR Eric</v>
          </cell>
          <cell r="C49" t="str">
            <v>ELLey</v>
          </cell>
        </row>
        <row r="50">
          <cell r="B50" t="str">
            <v>LE LEYOUR Hélène</v>
          </cell>
          <cell r="C50" t="str">
            <v>HLLey</v>
          </cell>
        </row>
        <row r="51">
          <cell r="B51" t="str">
            <v>LEFEVRE Jean-Bernard</v>
          </cell>
          <cell r="C51" t="str">
            <v>JBLef</v>
          </cell>
        </row>
        <row r="52">
          <cell r="B52" t="str">
            <v>LEGRAND Alain</v>
          </cell>
          <cell r="C52" t="str">
            <v>ALeg</v>
          </cell>
        </row>
        <row r="53">
          <cell r="B53" t="str">
            <v>LEONETTI Charles</v>
          </cell>
          <cell r="C53" t="str">
            <v>CLeo</v>
          </cell>
        </row>
        <row r="54">
          <cell r="B54" t="str">
            <v>LEONETTI Mireille</v>
          </cell>
          <cell r="C54" t="str">
            <v>MLeo</v>
          </cell>
        </row>
        <row r="55">
          <cell r="B55" t="str">
            <v>MAIDON Yvan</v>
          </cell>
          <cell r="C55" t="str">
            <v>YMai</v>
          </cell>
        </row>
        <row r="56">
          <cell r="B56" t="str">
            <v>MANGAUD Gilles</v>
          </cell>
          <cell r="C56" t="str">
            <v>GMan</v>
          </cell>
        </row>
        <row r="57">
          <cell r="B57" t="str">
            <v>MANGIN Michel</v>
          </cell>
          <cell r="C57" t="str">
            <v>MMan</v>
          </cell>
        </row>
        <row r="58">
          <cell r="B58" t="str">
            <v>MAREC Jacques</v>
          </cell>
          <cell r="C58" t="str">
            <v>JMar</v>
          </cell>
        </row>
        <row r="59">
          <cell r="B59" t="str">
            <v>MARTEAU Jean-Jacques</v>
          </cell>
          <cell r="C59" t="str">
            <v>JjMar</v>
          </cell>
        </row>
        <row r="60">
          <cell r="B60" t="str">
            <v>MARTEAU LIGNIERES Yolande</v>
          </cell>
          <cell r="C60" t="str">
            <v>YMar</v>
          </cell>
        </row>
        <row r="61">
          <cell r="B61" t="str">
            <v>MONTABEL-GERGAUD Ghislaine</v>
          </cell>
          <cell r="C61" t="str">
            <v>GhMG</v>
          </cell>
        </row>
        <row r="62">
          <cell r="B62" t="str">
            <v>MONTOUROY Thierry</v>
          </cell>
          <cell r="C62" t="str">
            <v>TMont</v>
          </cell>
        </row>
        <row r="63">
          <cell r="B63" t="str">
            <v>MOREAU Colette</v>
          </cell>
          <cell r="C63" t="str">
            <v>CMor</v>
          </cell>
        </row>
        <row r="64">
          <cell r="B64" t="str">
            <v>PELLISSIER Alain</v>
          </cell>
          <cell r="C64" t="str">
            <v>AlPel</v>
          </cell>
        </row>
        <row r="65">
          <cell r="B65" t="str">
            <v>PERDRIAUD Pierre</v>
          </cell>
          <cell r="C65" t="str">
            <v>PPer</v>
          </cell>
        </row>
        <row r="66">
          <cell r="B66" t="str">
            <v>PICARD Eliazer</v>
          </cell>
          <cell r="C66" t="str">
            <v>EPic </v>
          </cell>
        </row>
        <row r="67">
          <cell r="B67" t="str">
            <v>PICARD Gilbert</v>
          </cell>
          <cell r="C67" t="str">
            <v>GPic</v>
          </cell>
        </row>
        <row r="68">
          <cell r="B68" t="str">
            <v>PLANEL-BOUYOU Simone</v>
          </cell>
          <cell r="C68" t="str">
            <v>SPBou</v>
          </cell>
        </row>
        <row r="69">
          <cell r="B69" t="str">
            <v>PONSOLLE Bernard</v>
          </cell>
          <cell r="C69" t="str">
            <v>BPon</v>
          </cell>
        </row>
        <row r="70">
          <cell r="B70" t="str">
            <v>PREVOST Patrick</v>
          </cell>
          <cell r="C70" t="str">
            <v>PPre</v>
          </cell>
        </row>
        <row r="71">
          <cell r="B71" t="str">
            <v>RAFFY André</v>
          </cell>
          <cell r="C71" t="str">
            <v>ARaf</v>
          </cell>
        </row>
        <row r="72">
          <cell r="B72" t="str">
            <v>RENAUDIE Jacques</v>
          </cell>
          <cell r="C72" t="str">
            <v>JRen</v>
          </cell>
        </row>
        <row r="73">
          <cell r="B73" t="str">
            <v>REULA Jean Michel</v>
          </cell>
          <cell r="C73" t="str">
            <v>JmReu</v>
          </cell>
        </row>
        <row r="74">
          <cell r="B74" t="str">
            <v>REULA Josiane</v>
          </cell>
          <cell r="C74" t="str">
            <v>JReu</v>
          </cell>
        </row>
        <row r="75">
          <cell r="B75" t="str">
            <v>RINGWALD Jean-Claude</v>
          </cell>
          <cell r="C75" t="str">
            <v>JcRin</v>
          </cell>
        </row>
        <row r="76">
          <cell r="B76" t="str">
            <v>ROUBAKOVITCH Annie</v>
          </cell>
          <cell r="C76" t="str">
            <v>ARoub</v>
          </cell>
        </row>
        <row r="77">
          <cell r="B77" t="str">
            <v>ROUBAKOVITCH Claude</v>
          </cell>
          <cell r="C77" t="str">
            <v>CRoub</v>
          </cell>
        </row>
        <row r="78">
          <cell r="B78" t="str">
            <v>ROQUES Pierre</v>
          </cell>
          <cell r="C78" t="str">
            <v>PRoq</v>
          </cell>
        </row>
        <row r="79">
          <cell r="B79" t="str">
            <v>ROUSSEAU Bernard</v>
          </cell>
          <cell r="C79" t="str">
            <v>BRou</v>
          </cell>
        </row>
        <row r="80">
          <cell r="B80" t="str">
            <v>ROUX Jacques</v>
          </cell>
          <cell r="C80" t="str">
            <v>JRou</v>
          </cell>
        </row>
        <row r="81">
          <cell r="B81" t="str">
            <v>SANCHEZ Philippe</v>
          </cell>
          <cell r="C81" t="str">
            <v>PhSan</v>
          </cell>
        </row>
        <row r="82">
          <cell r="B82" t="str">
            <v>SERVAJEAN Alain</v>
          </cell>
          <cell r="C82" t="str">
            <v>ASer</v>
          </cell>
        </row>
        <row r="83">
          <cell r="B83" t="str">
            <v>SERRES Sebastien</v>
          </cell>
          <cell r="C83" t="str">
            <v>SSer</v>
          </cell>
        </row>
        <row r="84">
          <cell r="B84" t="str">
            <v>SIREUL Colette</v>
          </cell>
          <cell r="C84" t="str">
            <v>CSir</v>
          </cell>
        </row>
        <row r="85">
          <cell r="B85" t="str">
            <v>SIREUL Jacques</v>
          </cell>
          <cell r="C85" t="str">
            <v>JSir</v>
          </cell>
        </row>
        <row r="86">
          <cell r="B86" t="str">
            <v>STEYER Marc</v>
          </cell>
          <cell r="C86" t="str">
            <v>MSte</v>
          </cell>
        </row>
        <row r="87">
          <cell r="B87" t="str">
            <v>SYLVAIN Claude</v>
          </cell>
          <cell r="C87" t="str">
            <v>CSyl</v>
          </cell>
        </row>
        <row r="88">
          <cell r="B88" t="str">
            <v>SYLVAIN Jason</v>
          </cell>
          <cell r="C88" t="str">
            <v>JSyl</v>
          </cell>
        </row>
        <row r="89">
          <cell r="B89" t="str">
            <v>TALAVET Eric</v>
          </cell>
          <cell r="C89" t="str">
            <v>ETal</v>
          </cell>
        </row>
        <row r="90">
          <cell r="B90" t="str">
            <v>TANGUY Yann</v>
          </cell>
          <cell r="C90" t="str">
            <v>YTan</v>
          </cell>
        </row>
        <row r="91">
          <cell r="B91" t="str">
            <v>THIERY Pierre</v>
          </cell>
          <cell r="C91" t="str">
            <v>PThi</v>
          </cell>
        </row>
        <row r="92">
          <cell r="B92" t="str">
            <v>TIFFON Didier</v>
          </cell>
          <cell r="C92" t="str">
            <v>DTiff</v>
          </cell>
        </row>
        <row r="93">
          <cell r="B93" t="str">
            <v>TRYAIRE Serge</v>
          </cell>
          <cell r="C93" t="str">
            <v>STry</v>
          </cell>
        </row>
        <row r="94">
          <cell r="B94" t="str">
            <v>VICTOR Chantal</v>
          </cell>
          <cell r="C94" t="str">
            <v>CVic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lfpedia.fr/Sujet-Golf/22,Stableford.php" TargetMode="External" /><Relationship Id="rId2" Type="http://schemas.openxmlformats.org/officeDocument/2006/relationships/hyperlink" Target="http://www.golfpedia.fr/Sujet-Golf/22,Stableford.php" TargetMode="External" /><Relationship Id="rId3" Type="http://schemas.openxmlformats.org/officeDocument/2006/relationships/hyperlink" Target="http://www.golfpedia.fr/Sujet-Golf/59,slope.php" TargetMode="External" /><Relationship Id="rId4" Type="http://schemas.openxmlformats.org/officeDocument/2006/relationships/hyperlink" Target="http://www.golfpedia.fr/Sujet-Golf/24,Scratch-Score-Standard.php" TargetMode="External" /><Relationship Id="rId5" Type="http://schemas.openxmlformats.org/officeDocument/2006/relationships/hyperlink" Target="http://www.golfpedia.fr/Sujet-Golf/21,par.php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499"/>
  <sheetViews>
    <sheetView zoomScale="90" zoomScaleNormal="90" zoomScalePageLayoutView="0" workbookViewId="0" topLeftCell="G1">
      <selection activeCell="AC24" sqref="AC24"/>
    </sheetView>
  </sheetViews>
  <sheetFormatPr defaultColWidth="11.421875" defaultRowHeight="15"/>
  <cols>
    <col min="1" max="1" width="6.7109375" style="0" customWidth="1"/>
    <col min="2" max="2" width="23.28125" style="2" customWidth="1"/>
    <col min="3" max="3" width="5.7109375" style="2" customWidth="1"/>
    <col min="4" max="5" width="5.7109375" style="0" customWidth="1"/>
    <col min="6" max="6" width="6.421875" style="0" customWidth="1"/>
    <col min="7" max="7" width="6.00390625" style="0" customWidth="1"/>
    <col min="8" max="8" width="6.28125" style="0" customWidth="1"/>
    <col min="9" max="10" width="5.7109375" style="0" customWidth="1"/>
    <col min="11" max="11" width="6.421875" style="0" customWidth="1"/>
    <col min="12" max="12" width="6.8515625" style="0" customWidth="1"/>
    <col min="13" max="13" width="5.7109375" style="0" customWidth="1"/>
    <col min="14" max="14" width="6.421875" style="0" customWidth="1"/>
    <col min="15" max="15" width="5.7109375" style="0" customWidth="1"/>
    <col min="16" max="16" width="7.140625" style="0" customWidth="1"/>
    <col min="17" max="17" width="7.28125" style="0" customWidth="1"/>
    <col min="18" max="20" width="5.7109375" style="0" customWidth="1"/>
    <col min="21" max="21" width="6.421875" style="0" customWidth="1"/>
    <col min="22" max="23" width="5.7109375" style="0" customWidth="1"/>
    <col min="24" max="24" width="6.421875" style="0" customWidth="1"/>
    <col min="25" max="25" width="7.140625" style="0" customWidth="1"/>
    <col min="26" max="26" width="6.140625" style="0" customWidth="1"/>
    <col min="27" max="27" width="7.140625" style="0" customWidth="1"/>
    <col min="28" max="28" width="5.7109375" style="0" customWidth="1"/>
    <col min="29" max="29" width="7.140625" style="0" customWidth="1"/>
    <col min="30" max="30" width="6.7109375" style="0" customWidth="1"/>
    <col min="31" max="31" width="5.8515625" style="0" customWidth="1"/>
    <col min="32" max="32" width="6.421875" style="0" customWidth="1"/>
    <col min="33" max="33" width="5.7109375" style="0" customWidth="1"/>
    <col min="34" max="34" width="6.7109375" style="0" customWidth="1"/>
    <col min="35" max="35" width="6.421875" style="0" customWidth="1"/>
    <col min="36" max="36" width="6.7109375" style="0" customWidth="1"/>
    <col min="37" max="37" width="6.140625" style="0" customWidth="1"/>
    <col min="38" max="38" width="6.00390625" style="0" customWidth="1"/>
    <col min="39" max="57" width="6.7109375" style="0" customWidth="1"/>
  </cols>
  <sheetData>
    <row r="1" spans="2:57" ht="15">
      <c r="B1" s="19" t="s">
        <v>84</v>
      </c>
      <c r="C1" s="28" t="str">
        <f>cartescoreCAM!I177</f>
        <v>ASer</v>
      </c>
      <c r="D1" s="28" t="str">
        <f>cartescoreCAM!I178</f>
        <v>STry</v>
      </c>
      <c r="E1" s="28" t="str">
        <f>cartescoreCAM!I179</f>
        <v>PThi</v>
      </c>
      <c r="F1" s="28" t="str">
        <f>cartescoreCAM!I180</f>
        <v>GDub</v>
      </c>
      <c r="G1" s="28" t="str">
        <f>cartescoreCAM!I181</f>
        <v>PhLau</v>
      </c>
      <c r="H1" s="28" t="str">
        <f>cartescoreCAM!I182</f>
        <v>JpCho</v>
      </c>
      <c r="I1" s="28" t="str">
        <f>cartescoreCAM!I183</f>
        <v>GGar</v>
      </c>
      <c r="J1" s="28" t="str">
        <f>cartescoreCAM!I184</f>
        <v>NGar</v>
      </c>
      <c r="K1" s="28" t="str">
        <f>cartescoreCAM!I185</f>
        <v>SiPB</v>
      </c>
      <c r="L1" s="28" t="str">
        <f>cartescoreCAM!I186</f>
        <v>CSyl</v>
      </c>
      <c r="M1" s="28" t="str">
        <f>cartescoreCAM!I187</f>
        <v>GMan</v>
      </c>
      <c r="N1" s="28" t="str">
        <f>cartescoreCAM!I188</f>
        <v>YDej</v>
      </c>
      <c r="O1" s="28" t="str">
        <f>cartescoreCAM!I189</f>
        <v>JDel</v>
      </c>
      <c r="P1" s="28" t="str">
        <f>cartescoreCAM!I190</f>
        <v>JjFev</v>
      </c>
      <c r="Q1" s="28" t="str">
        <f>cartescoreCAM!I191</f>
        <v>BBon</v>
      </c>
      <c r="R1" s="28" t="str">
        <f>cartescoreCAM!I192</f>
        <v>BPin</v>
      </c>
      <c r="S1" s="28" t="str">
        <f>cartescoreCAM!I193</f>
        <v>MBer</v>
      </c>
      <c r="T1" s="28" t="str">
        <f>cartescoreCAM!I194</f>
        <v>CRoub</v>
      </c>
      <c r="U1" s="28" t="str">
        <f>cartescoreCAM!I195</f>
        <v>PhBar</v>
      </c>
      <c r="V1" s="28" t="str">
        <f>cartescoreCAM!I196</f>
        <v>ARaf</v>
      </c>
      <c r="W1" s="28" t="str">
        <f>cartescoreCAM!I197</f>
        <v>GGau</v>
      </c>
      <c r="X1" s="28" t="str">
        <f>cartescoreCAM!I198</f>
        <v>PFal</v>
      </c>
      <c r="Y1" s="28" t="str">
        <f>cartescoreCAM!I199</f>
        <v>JpLac</v>
      </c>
      <c r="Z1" s="28" t="str">
        <f>cartescoreCAM!I200</f>
        <v>PPer</v>
      </c>
      <c r="AA1" s="28" t="str">
        <f>cartescoreCAM!I201</f>
        <v>BPon</v>
      </c>
      <c r="AB1" s="28" t="str">
        <f>cartescoreCAM!I202</f>
        <v>TMon</v>
      </c>
      <c r="AC1" s="28" t="str">
        <f>cartescoreCAM!I203</f>
        <v>BRou</v>
      </c>
      <c r="AD1" s="28" t="str">
        <f>cartescoreCAM!I204</f>
        <v>MLeo</v>
      </c>
      <c r="AE1" s="28" t="str">
        <f>cartescoreCAM!I205</f>
        <v>CLeo</v>
      </c>
      <c r="AF1" s="28" t="str">
        <f>cartescoreCAM!I206</f>
        <v>PLet</v>
      </c>
      <c r="AG1" s="28" t="str">
        <f>cartescoreCAM!I207</f>
        <v>AlPel</v>
      </c>
      <c r="AH1" s="28">
        <f>cartescoreCAM!I208</f>
        <v>0</v>
      </c>
      <c r="AI1" s="28">
        <f>cartescoreCAM!I209</f>
        <v>0</v>
      </c>
      <c r="AJ1" s="28">
        <f>cartescoreCAM!I210</f>
        <v>0</v>
      </c>
      <c r="AK1" s="28">
        <f>cartescoreCAM!I211</f>
        <v>0</v>
      </c>
      <c r="AL1" s="28">
        <f>cartescoreCAM!I212</f>
        <v>0</v>
      </c>
      <c r="AM1" s="28">
        <f>cartescoreCAM!I213</f>
        <v>0</v>
      </c>
      <c r="AN1" s="28">
        <f>cartescoreCAM!I214</f>
        <v>0</v>
      </c>
      <c r="AO1" s="28">
        <f>cartescoreCAM!I215</f>
        <v>0</v>
      </c>
      <c r="AP1" s="28">
        <f>cartescoreCAM!I216</f>
        <v>0</v>
      </c>
      <c r="AQ1" s="28">
        <f>cartescoreCAM!I217</f>
        <v>0</v>
      </c>
      <c r="AR1" s="28">
        <f>cartescoreCAM!I218</f>
        <v>0</v>
      </c>
      <c r="AS1" s="28">
        <f>cartescoreCAM!I219</f>
        <v>0</v>
      </c>
      <c r="AT1" s="28">
        <f>cartescoreCAM!I220</f>
        <v>0</v>
      </c>
      <c r="AU1" s="28">
        <f>cartescoreCAM!I221</f>
        <v>0</v>
      </c>
      <c r="AV1" s="28">
        <f>cartescoreCAM!I222</f>
        <v>0</v>
      </c>
      <c r="AW1" s="28" t="e">
        <f>#REF!</f>
        <v>#REF!</v>
      </c>
      <c r="AX1" s="42" t="e">
        <f>#REF!</f>
        <v>#REF!</v>
      </c>
      <c r="AY1" s="42" t="e">
        <f>#REF!</f>
        <v>#REF!</v>
      </c>
      <c r="AZ1" s="42" t="e">
        <f>#REF!</f>
        <v>#REF!</v>
      </c>
      <c r="BA1" s="42" t="e">
        <f>#REF!</f>
        <v>#REF!</v>
      </c>
      <c r="BB1" s="42" t="e">
        <f>#REF!</f>
        <v>#REF!</v>
      </c>
      <c r="BC1" s="42" t="e">
        <f>#REF!</f>
        <v>#REF!</v>
      </c>
      <c r="BD1" s="42" t="e">
        <f>#REF!</f>
        <v>#REF!</v>
      </c>
      <c r="BE1" s="42" t="e">
        <f>#REF!</f>
        <v>#REF!</v>
      </c>
    </row>
    <row r="2" spans="2:57" ht="15.75" thickBot="1">
      <c r="B2" s="19">
        <f>cartescoreCAM!N1</f>
        <v>43566</v>
      </c>
      <c r="C2" s="1">
        <f>cartescoreCAM!Y10</f>
        <v>111</v>
      </c>
      <c r="D2" s="1">
        <f>cartescoreCAM!Y13</f>
        <v>107</v>
      </c>
      <c r="E2" s="1">
        <f>cartescoreCAM!Y16</f>
        <v>68</v>
      </c>
      <c r="F2" s="1">
        <f>cartescoreCAM!Y19</f>
        <v>0</v>
      </c>
      <c r="G2" s="1">
        <f>cartescoreCAM!Y22</f>
        <v>95</v>
      </c>
      <c r="H2" s="1">
        <f>cartescoreCAM!Y25</f>
        <v>0</v>
      </c>
      <c r="I2" s="1">
        <f>cartescoreCAM!Y28</f>
        <v>103</v>
      </c>
      <c r="J2" s="1">
        <f>cartescoreCAM!Y31</f>
        <v>0</v>
      </c>
      <c r="K2" s="1">
        <f>cartescoreCAM!Y34</f>
        <v>0</v>
      </c>
      <c r="L2" s="1">
        <f>cartescoreCAM!Y37</f>
        <v>0</v>
      </c>
      <c r="M2" s="1">
        <f>cartescoreCAM!Y40</f>
        <v>0</v>
      </c>
      <c r="N2" s="1">
        <f>cartescoreCAM!Y43</f>
        <v>0</v>
      </c>
      <c r="O2" s="1">
        <f>cartescoreCAM!Y46</f>
        <v>0</v>
      </c>
      <c r="P2" s="1">
        <f>cartescoreCAM!Y49</f>
        <v>0</v>
      </c>
      <c r="Q2" s="1">
        <f>cartescoreCAM!Y52</f>
        <v>0</v>
      </c>
      <c r="R2" s="1">
        <f>cartescoreCAM!Y55</f>
        <v>96</v>
      </c>
      <c r="S2" s="1">
        <f>cartescoreCAM!Y58</f>
        <v>0</v>
      </c>
      <c r="T2" s="1">
        <f>cartescoreCAM!Y61</f>
        <v>0</v>
      </c>
      <c r="U2" s="1">
        <f>cartescoreCAM!Y64</f>
        <v>115</v>
      </c>
      <c r="V2" s="1">
        <f>cartescoreCAM!Y67</f>
        <v>103</v>
      </c>
      <c r="W2" s="1">
        <f>cartescoreCAM!Y70</f>
        <v>122</v>
      </c>
      <c r="X2" s="1">
        <f>cartescoreCAM!Y73</f>
        <v>0</v>
      </c>
      <c r="Y2" s="1">
        <f>cartescoreCAM!Y76</f>
        <v>0</v>
      </c>
      <c r="Z2" s="1">
        <f>cartescoreCAM!Y79</f>
        <v>0</v>
      </c>
      <c r="AA2" s="1">
        <f>cartescoreCAM!Y82</f>
        <v>91</v>
      </c>
      <c r="AB2" s="1">
        <f>cartescoreCAM!Y85</f>
        <v>106</v>
      </c>
      <c r="AC2" s="1">
        <f>cartescoreCAM!Y88</f>
        <v>115</v>
      </c>
      <c r="AD2" s="1">
        <f>cartescoreCAM!Y91</f>
        <v>0</v>
      </c>
      <c r="AE2" s="1">
        <f>cartescoreCAM!Y94</f>
        <v>0</v>
      </c>
      <c r="AF2" s="1">
        <f>cartescoreCAM!Y97</f>
        <v>0</v>
      </c>
      <c r="AG2" s="1">
        <f>cartescoreCAM!Y100</f>
        <v>0</v>
      </c>
      <c r="AH2" s="1">
        <f>cartescoreCAM!Y103</f>
        <v>0</v>
      </c>
      <c r="AI2" s="1">
        <f>cartescoreCAM!Y106</f>
        <v>0</v>
      </c>
      <c r="AJ2" s="1">
        <f>cartescoreCAM!Y109</f>
        <v>0</v>
      </c>
      <c r="AK2" s="1">
        <f>cartescoreCAM!Y112</f>
        <v>0</v>
      </c>
      <c r="AL2" s="1">
        <f>cartescoreCAM!Y115</f>
        <v>0</v>
      </c>
      <c r="AM2" s="1">
        <f>cartescoreCAM!Y118</f>
        <v>0</v>
      </c>
      <c r="AN2" s="1">
        <f>cartescoreCAM!Y121</f>
        <v>0</v>
      </c>
      <c r="AO2" s="1">
        <f>cartescoreCAM!Y124</f>
        <v>0</v>
      </c>
      <c r="AP2" s="1">
        <f>cartescoreCAM!Y127</f>
        <v>0</v>
      </c>
      <c r="AQ2" s="1">
        <f>cartescoreCAM!Y130</f>
        <v>0</v>
      </c>
      <c r="AR2" s="1">
        <f>cartescoreCAM!Y133</f>
        <v>0</v>
      </c>
      <c r="AS2" s="1">
        <f>cartescoreCAM!Y136</f>
        <v>0</v>
      </c>
      <c r="AT2" s="1">
        <f>cartescoreCAM!Y139</f>
        <v>0</v>
      </c>
      <c r="AU2" s="1">
        <f>cartescoreCAM!Y142</f>
        <v>0</v>
      </c>
      <c r="AV2" s="1">
        <f>cartescoreCAM!Y145</f>
        <v>0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</row>
    <row r="3" spans="2:3" ht="15.75" thickBot="1">
      <c r="B3" s="2" t="s">
        <v>122</v>
      </c>
      <c r="C3" s="72">
        <f>COUNTA(B10:B63)-1</f>
        <v>14</v>
      </c>
    </row>
    <row r="4" ht="15.75" thickBot="1"/>
    <row r="5" spans="1:57" ht="15.75" thickBot="1">
      <c r="A5">
        <f>SUM(C5:AI5)</f>
        <v>167</v>
      </c>
      <c r="B5" s="45" t="s">
        <v>144</v>
      </c>
      <c r="C5" s="44">
        <f>COUNTA(C10:C61)</f>
        <v>13</v>
      </c>
      <c r="D5" s="44">
        <f aca="true" t="shared" si="0" ref="D5:AJ5">COUNTA(D10:D61)</f>
        <v>11</v>
      </c>
      <c r="E5" s="44">
        <f>COUNTA(E10:E61)</f>
        <v>6</v>
      </c>
      <c r="F5" s="44">
        <f t="shared" si="0"/>
        <v>4</v>
      </c>
      <c r="G5" s="44">
        <f t="shared" si="0"/>
        <v>7</v>
      </c>
      <c r="H5" s="44">
        <f t="shared" si="0"/>
        <v>5</v>
      </c>
      <c r="I5" s="44">
        <f t="shared" si="0"/>
        <v>11</v>
      </c>
      <c r="J5" s="44">
        <f t="shared" si="0"/>
        <v>2</v>
      </c>
      <c r="K5" s="44">
        <f t="shared" si="0"/>
        <v>4</v>
      </c>
      <c r="L5" s="44">
        <f t="shared" si="0"/>
        <v>7</v>
      </c>
      <c r="M5" s="44">
        <f t="shared" si="0"/>
        <v>6</v>
      </c>
      <c r="N5" s="44">
        <f t="shared" si="0"/>
        <v>7</v>
      </c>
      <c r="O5" s="44">
        <f t="shared" si="0"/>
        <v>4</v>
      </c>
      <c r="P5" s="44">
        <f t="shared" si="0"/>
        <v>8</v>
      </c>
      <c r="Q5" s="44">
        <f t="shared" si="0"/>
        <v>5</v>
      </c>
      <c r="R5" s="44">
        <f t="shared" si="0"/>
        <v>12</v>
      </c>
      <c r="S5" s="44">
        <f t="shared" si="0"/>
        <v>5</v>
      </c>
      <c r="T5" s="44">
        <f t="shared" si="0"/>
        <v>4</v>
      </c>
      <c r="U5" s="44">
        <f t="shared" si="0"/>
        <v>4</v>
      </c>
      <c r="V5" s="44">
        <f t="shared" si="0"/>
        <v>7</v>
      </c>
      <c r="W5" s="44">
        <f t="shared" si="0"/>
        <v>3</v>
      </c>
      <c r="X5" s="44">
        <f t="shared" si="0"/>
        <v>2</v>
      </c>
      <c r="Y5" s="44">
        <f t="shared" si="0"/>
        <v>2</v>
      </c>
      <c r="Z5" s="44">
        <f t="shared" si="0"/>
        <v>3</v>
      </c>
      <c r="AA5" s="44">
        <f t="shared" si="0"/>
        <v>7</v>
      </c>
      <c r="AB5" s="44">
        <f t="shared" si="0"/>
        <v>5</v>
      </c>
      <c r="AC5" s="44">
        <f t="shared" si="0"/>
        <v>5</v>
      </c>
      <c r="AD5" s="44">
        <f t="shared" si="0"/>
        <v>3</v>
      </c>
      <c r="AE5" s="44">
        <f t="shared" si="0"/>
        <v>3</v>
      </c>
      <c r="AF5" s="44">
        <f t="shared" si="0"/>
        <v>1</v>
      </c>
      <c r="AG5" s="44">
        <f t="shared" si="0"/>
        <v>1</v>
      </c>
      <c r="AH5" s="44">
        <f t="shared" si="0"/>
        <v>0</v>
      </c>
      <c r="AI5" s="44">
        <f t="shared" si="0"/>
        <v>0</v>
      </c>
      <c r="AJ5" s="44">
        <f t="shared" si="0"/>
        <v>0</v>
      </c>
      <c r="AK5" s="44">
        <f aca="true" t="shared" si="1" ref="AK5:BB5">COUNTA(AK10:AK61)</f>
        <v>0</v>
      </c>
      <c r="AL5" s="44">
        <f t="shared" si="1"/>
        <v>0</v>
      </c>
      <c r="AM5" s="44">
        <f t="shared" si="1"/>
        <v>0</v>
      </c>
      <c r="AN5" s="44">
        <f t="shared" si="1"/>
        <v>0</v>
      </c>
      <c r="AO5" s="44">
        <f t="shared" si="1"/>
        <v>0</v>
      </c>
      <c r="AP5" s="44">
        <f t="shared" si="1"/>
        <v>0</v>
      </c>
      <c r="AQ5" s="44">
        <f t="shared" si="1"/>
        <v>0</v>
      </c>
      <c r="AR5" s="44">
        <f t="shared" si="1"/>
        <v>0</v>
      </c>
      <c r="AS5" s="44">
        <f t="shared" si="1"/>
        <v>0</v>
      </c>
      <c r="AT5" s="44">
        <f t="shared" si="1"/>
        <v>0</v>
      </c>
      <c r="AU5" s="44">
        <f t="shared" si="1"/>
        <v>0</v>
      </c>
      <c r="AV5" s="44">
        <f t="shared" si="1"/>
        <v>0</v>
      </c>
      <c r="AW5" s="44">
        <f t="shared" si="1"/>
        <v>0</v>
      </c>
      <c r="AX5" s="44">
        <f t="shared" si="1"/>
        <v>0</v>
      </c>
      <c r="AY5" s="44">
        <f t="shared" si="1"/>
        <v>0</v>
      </c>
      <c r="AZ5" s="44">
        <f t="shared" si="1"/>
        <v>0</v>
      </c>
      <c r="BA5" s="44">
        <f t="shared" si="1"/>
        <v>0</v>
      </c>
      <c r="BB5" s="44">
        <f t="shared" si="1"/>
        <v>0</v>
      </c>
      <c r="BC5" s="44">
        <f>COUNTA(BC10:BC31)</f>
        <v>0</v>
      </c>
      <c r="BD5" s="44">
        <f>COUNTA(BD10:BD31)</f>
        <v>0</v>
      </c>
      <c r="BE5" s="44">
        <f>COUNTA(BE10:BE31)</f>
        <v>0</v>
      </c>
    </row>
    <row r="6" spans="2:57" ht="15.75" thickBot="1">
      <c r="B6" s="97" t="s">
        <v>93</v>
      </c>
      <c r="C6" s="29">
        <v>24</v>
      </c>
      <c r="D6" s="29">
        <v>20.8</v>
      </c>
      <c r="E6" s="30">
        <v>26.5</v>
      </c>
      <c r="F6" s="29">
        <v>27</v>
      </c>
      <c r="G6" s="29">
        <v>10.3</v>
      </c>
      <c r="H6" s="29">
        <v>22.6</v>
      </c>
      <c r="I6" s="29">
        <v>24.4</v>
      </c>
      <c r="J6" s="29">
        <v>30.2</v>
      </c>
      <c r="K6" s="29">
        <v>21.4</v>
      </c>
      <c r="L6" s="29">
        <v>11.7</v>
      </c>
      <c r="M6" s="29">
        <v>14.5</v>
      </c>
      <c r="N6" s="29">
        <v>18.5</v>
      </c>
      <c r="O6" s="29">
        <v>7.5</v>
      </c>
      <c r="P6" s="29">
        <v>24.4</v>
      </c>
      <c r="Q6" s="29">
        <v>13.6</v>
      </c>
      <c r="R6" s="29">
        <v>19.6</v>
      </c>
      <c r="S6" s="29">
        <v>22.6</v>
      </c>
      <c r="T6" s="29">
        <v>22.3</v>
      </c>
      <c r="U6" s="29">
        <v>27.2</v>
      </c>
      <c r="V6" s="29">
        <v>19.9</v>
      </c>
      <c r="W6" s="29">
        <v>25.2</v>
      </c>
      <c r="X6" s="29">
        <v>17.5</v>
      </c>
      <c r="Y6" s="29">
        <v>22.6</v>
      </c>
      <c r="Z6" s="29">
        <v>14.5</v>
      </c>
      <c r="AA6" s="29">
        <v>17.8</v>
      </c>
      <c r="AB6" s="29">
        <v>25.7</v>
      </c>
      <c r="AC6" s="29">
        <v>22.5</v>
      </c>
      <c r="AD6" s="29">
        <v>21.2</v>
      </c>
      <c r="AE6" s="29">
        <v>20.5</v>
      </c>
      <c r="AF6" s="29">
        <v>32</v>
      </c>
      <c r="AG6" s="29">
        <v>24.2</v>
      </c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2:57" ht="15.75" thickBot="1">
      <c r="B7" s="98" t="s">
        <v>81</v>
      </c>
      <c r="C7" s="40">
        <v>21.2</v>
      </c>
      <c r="D7" s="40">
        <v>16.7</v>
      </c>
      <c r="E7" s="40">
        <v>23.8</v>
      </c>
      <c r="F7" s="40">
        <v>21.4</v>
      </c>
      <c r="G7" s="40">
        <v>12.9</v>
      </c>
      <c r="H7" s="40">
        <v>22</v>
      </c>
      <c r="I7" s="40">
        <v>21.5</v>
      </c>
      <c r="J7" s="40">
        <v>30.5</v>
      </c>
      <c r="K7" s="40">
        <v>21.2</v>
      </c>
      <c r="L7" s="40">
        <v>9.9</v>
      </c>
      <c r="M7" s="40">
        <f>cartescoreCAM!$N187</f>
        <v>13.799999999999999</v>
      </c>
      <c r="N7" s="40">
        <f>cartescoreCAM!$N188</f>
        <v>19.1</v>
      </c>
      <c r="O7" s="40">
        <f>cartescoreCAM!$N189</f>
        <v>7.5</v>
      </c>
      <c r="P7" s="40">
        <f>cartescoreCAM!$N190</f>
        <v>20.000000000000004</v>
      </c>
      <c r="Q7" s="40">
        <v>23.3</v>
      </c>
      <c r="R7" s="40">
        <f>cartescoreCAM!$N192</f>
        <v>19.000000000000004</v>
      </c>
      <c r="S7" s="40">
        <f>cartescoreCAM!$N193</f>
        <v>30.4</v>
      </c>
      <c r="T7" s="40">
        <f>cartescoreCAM!$N194</f>
        <v>23.5</v>
      </c>
      <c r="U7" s="40">
        <f>cartescoreCAM!$N195</f>
        <v>29.7</v>
      </c>
      <c r="V7" s="40">
        <f>cartescoreCAM!$N196</f>
        <v>18.400000000000002</v>
      </c>
      <c r="W7" s="40">
        <f>cartescoreCAM!$N197</f>
        <v>21.900000000000002</v>
      </c>
      <c r="X7" s="40">
        <f>cartescoreCAM!$N198</f>
        <v>16.8</v>
      </c>
      <c r="Y7" s="40">
        <f>cartescoreCAM!$N199</f>
        <v>22.6</v>
      </c>
      <c r="Z7" s="40">
        <f>cartescoreCAM!$N200</f>
        <v>14.6</v>
      </c>
      <c r="AA7" s="40">
        <f>cartescoreCAM!$N201</f>
        <v>17.5</v>
      </c>
      <c r="AB7" s="40">
        <f>cartescoreCAM!$N202</f>
        <v>25.000000000000004</v>
      </c>
      <c r="AC7" s="40">
        <f>cartescoreCAM!$N203</f>
        <v>23.800000000000004</v>
      </c>
      <c r="AD7" s="40">
        <f>cartescoreCAM!$N204</f>
        <v>31.299999999999997</v>
      </c>
      <c r="AE7" s="40">
        <f>cartescoreCAM!$N205</f>
        <v>21.400000000000002</v>
      </c>
      <c r="AF7" s="40">
        <f>cartescoreCAM!$N206</f>
        <v>30.5</v>
      </c>
      <c r="AG7" s="40">
        <f>cartescoreCAM!$N207</f>
        <v>24.3</v>
      </c>
      <c r="AH7" s="40">
        <f>cartescoreCAM!$N208</f>
        <v>0</v>
      </c>
      <c r="AI7" s="40">
        <f>cartescoreCAM!$N209</f>
        <v>0</v>
      </c>
      <c r="AJ7" s="40">
        <f>cartescoreCAM!$N210</f>
        <v>0</v>
      </c>
      <c r="AK7" s="40">
        <f>cartescoreCAM!$N211</f>
        <v>0</v>
      </c>
      <c r="AL7" s="40">
        <f>cartescoreCAM!$N212</f>
        <v>0</v>
      </c>
      <c r="AM7" s="40">
        <f>cartescoreCAM!$N213</f>
        <v>0</v>
      </c>
      <c r="AN7" s="40">
        <f>cartescoreCAM!$N214</f>
        <v>0</v>
      </c>
      <c r="AO7" s="40">
        <f>cartescoreCAM!$N215</f>
        <v>0</v>
      </c>
      <c r="AP7" s="40">
        <f>cartescoreCAM!$N216</f>
        <v>0</v>
      </c>
      <c r="AQ7" s="40">
        <f>cartescoreCAM!$N217</f>
        <v>0</v>
      </c>
      <c r="AR7" s="40">
        <f>cartescoreCAM!$N218</f>
        <v>0</v>
      </c>
      <c r="AS7" s="40">
        <f>cartescoreCAM!$N219</f>
        <v>0</v>
      </c>
      <c r="AT7" s="40">
        <f>cartescoreCAM!$N220</f>
        <v>0</v>
      </c>
      <c r="AU7" s="40">
        <f>cartescoreCAM!$N221</f>
        <v>0</v>
      </c>
      <c r="AV7" s="40">
        <f>cartescoreCAM!$N222</f>
        <v>0</v>
      </c>
      <c r="AW7" s="40">
        <v>16.1</v>
      </c>
      <c r="AX7" s="40">
        <f>cartescoreCAM!$N224</f>
        <v>0</v>
      </c>
      <c r="AY7" s="40">
        <f>cartescoreCAM!$N225</f>
        <v>0</v>
      </c>
      <c r="AZ7" s="40">
        <f>cartescoreCAM!$N226</f>
        <v>0</v>
      </c>
      <c r="BA7" s="40">
        <f>cartescoreCAM!$N227</f>
        <v>0</v>
      </c>
      <c r="BB7" s="40">
        <f>cartescoreCAM!$N228</f>
        <v>0</v>
      </c>
      <c r="BC7" s="40">
        <f>cartescoreCAM!$N229</f>
        <v>0</v>
      </c>
      <c r="BD7" s="40">
        <f>cartescoreCAM!$N230</f>
        <v>0</v>
      </c>
      <c r="BE7" s="40">
        <f>cartescoreCAM!$N231</f>
        <v>0</v>
      </c>
    </row>
    <row r="8" spans="1:57" ht="15.75" thickBot="1">
      <c r="A8" s="2" t="s">
        <v>1</v>
      </c>
      <c r="B8" s="4" t="s">
        <v>4</v>
      </c>
      <c r="C8" s="4" t="str">
        <f aca="true" t="shared" si="2" ref="C8:BE8">C1</f>
        <v>ASer</v>
      </c>
      <c r="D8" s="4" t="str">
        <f t="shared" si="2"/>
        <v>STry</v>
      </c>
      <c r="E8" s="4" t="str">
        <f t="shared" si="2"/>
        <v>PThi</v>
      </c>
      <c r="F8" s="4" t="str">
        <f t="shared" si="2"/>
        <v>GDub</v>
      </c>
      <c r="G8" s="4" t="str">
        <f t="shared" si="2"/>
        <v>PhLau</v>
      </c>
      <c r="H8" s="4" t="str">
        <f t="shared" si="2"/>
        <v>JpCho</v>
      </c>
      <c r="I8" s="4" t="str">
        <f t="shared" si="2"/>
        <v>GGar</v>
      </c>
      <c r="J8" s="84" t="str">
        <f t="shared" si="2"/>
        <v>NGar</v>
      </c>
      <c r="K8" s="84" t="str">
        <f t="shared" si="2"/>
        <v>SiPB</v>
      </c>
      <c r="L8" s="4" t="str">
        <f t="shared" si="2"/>
        <v>CSyl</v>
      </c>
      <c r="M8" s="4" t="str">
        <f t="shared" si="2"/>
        <v>GMan</v>
      </c>
      <c r="N8" s="4" t="str">
        <f t="shared" si="2"/>
        <v>YDej</v>
      </c>
      <c r="O8" s="4" t="str">
        <f t="shared" si="2"/>
        <v>JDel</v>
      </c>
      <c r="P8" s="4" t="str">
        <f t="shared" si="2"/>
        <v>JjFev</v>
      </c>
      <c r="Q8" s="4" t="str">
        <f t="shared" si="2"/>
        <v>BBon</v>
      </c>
      <c r="R8" s="4" t="str">
        <f t="shared" si="2"/>
        <v>BPin</v>
      </c>
      <c r="S8" s="84" t="str">
        <f t="shared" si="2"/>
        <v>MBer</v>
      </c>
      <c r="T8" s="4" t="str">
        <f t="shared" si="2"/>
        <v>CRoub</v>
      </c>
      <c r="U8" s="4" t="str">
        <f t="shared" si="2"/>
        <v>PhBar</v>
      </c>
      <c r="V8" s="4" t="str">
        <f t="shared" si="2"/>
        <v>ARaf</v>
      </c>
      <c r="W8" s="4" t="str">
        <f>W1</f>
        <v>GGau</v>
      </c>
      <c r="X8" s="4" t="str">
        <f>X1</f>
        <v>PFal</v>
      </c>
      <c r="Y8" s="4" t="str">
        <f>Y1</f>
        <v>JpLac</v>
      </c>
      <c r="Z8" s="4" t="str">
        <f t="shared" si="2"/>
        <v>PPer</v>
      </c>
      <c r="AA8" s="85" t="str">
        <f t="shared" si="2"/>
        <v>BPon</v>
      </c>
      <c r="AB8" s="85" t="str">
        <f t="shared" si="2"/>
        <v>TMon</v>
      </c>
      <c r="AC8" s="85" t="str">
        <f t="shared" si="2"/>
        <v>BRou</v>
      </c>
      <c r="AD8" s="84" t="str">
        <f t="shared" si="2"/>
        <v>MLeo</v>
      </c>
      <c r="AE8" s="85" t="str">
        <f t="shared" si="2"/>
        <v>CLeo</v>
      </c>
      <c r="AF8" s="85" t="str">
        <f t="shared" si="2"/>
        <v>PLet</v>
      </c>
      <c r="AG8" s="84" t="str">
        <f t="shared" si="2"/>
        <v>AlPel</v>
      </c>
      <c r="AH8" s="85">
        <f t="shared" si="2"/>
        <v>0</v>
      </c>
      <c r="AI8" s="84">
        <f t="shared" si="2"/>
        <v>0</v>
      </c>
      <c r="AJ8" s="85">
        <f t="shared" si="2"/>
        <v>0</v>
      </c>
      <c r="AK8" s="85">
        <f t="shared" si="2"/>
        <v>0</v>
      </c>
      <c r="AL8" s="85">
        <f t="shared" si="2"/>
        <v>0</v>
      </c>
      <c r="AM8" s="85">
        <f t="shared" si="2"/>
        <v>0</v>
      </c>
      <c r="AN8" s="84">
        <f t="shared" si="2"/>
        <v>0</v>
      </c>
      <c r="AO8" s="85">
        <f t="shared" si="2"/>
        <v>0</v>
      </c>
      <c r="AP8" s="85">
        <f t="shared" si="2"/>
        <v>0</v>
      </c>
      <c r="AQ8" s="85">
        <f t="shared" si="2"/>
        <v>0</v>
      </c>
      <c r="AR8" s="84">
        <f t="shared" si="2"/>
        <v>0</v>
      </c>
      <c r="AS8" s="84">
        <f t="shared" si="2"/>
        <v>0</v>
      </c>
      <c r="AT8" s="85">
        <f t="shared" si="2"/>
        <v>0</v>
      </c>
      <c r="AU8" s="85">
        <f t="shared" si="2"/>
        <v>0</v>
      </c>
      <c r="AV8" s="4">
        <f t="shared" si="2"/>
        <v>0</v>
      </c>
      <c r="AW8" s="84" t="e">
        <f t="shared" si="2"/>
        <v>#REF!</v>
      </c>
      <c r="AX8" s="4" t="e">
        <f t="shared" si="2"/>
        <v>#REF!</v>
      </c>
      <c r="AY8" s="4" t="e">
        <f t="shared" si="2"/>
        <v>#REF!</v>
      </c>
      <c r="AZ8" s="84" t="e">
        <f t="shared" si="2"/>
        <v>#REF!</v>
      </c>
      <c r="BA8" s="4" t="e">
        <f t="shared" si="2"/>
        <v>#REF!</v>
      </c>
      <c r="BB8" s="4" t="e">
        <f t="shared" si="2"/>
        <v>#REF!</v>
      </c>
      <c r="BC8" s="4" t="e">
        <f t="shared" si="2"/>
        <v>#REF!</v>
      </c>
      <c r="BD8" s="4" t="e">
        <f t="shared" si="2"/>
        <v>#REF!</v>
      </c>
      <c r="BE8" s="4" t="e">
        <f t="shared" si="2"/>
        <v>#REF!</v>
      </c>
    </row>
    <row r="9" spans="1:57" ht="15">
      <c r="A9" s="2"/>
      <c r="B9" s="99" t="s">
        <v>92</v>
      </c>
      <c r="C9" s="89">
        <f>SMALL(C10:C66,1)</f>
        <v>94</v>
      </c>
      <c r="D9" s="89">
        <f aca="true" t="shared" si="3" ref="D9:BA9">SMALL(D10:D66,1)</f>
        <v>89</v>
      </c>
      <c r="E9" s="89">
        <f t="shared" si="3"/>
        <v>94</v>
      </c>
      <c r="F9" s="89">
        <f t="shared" si="3"/>
        <v>100</v>
      </c>
      <c r="G9" s="89">
        <f t="shared" si="3"/>
        <v>85</v>
      </c>
      <c r="H9" s="89">
        <f t="shared" si="3"/>
        <v>100</v>
      </c>
      <c r="I9" s="89">
        <f t="shared" si="3"/>
        <v>92</v>
      </c>
      <c r="J9" s="89">
        <f t="shared" si="3"/>
        <v>120</v>
      </c>
      <c r="K9" s="89">
        <f t="shared" si="3"/>
        <v>105</v>
      </c>
      <c r="L9" s="89">
        <f t="shared" si="3"/>
        <v>81</v>
      </c>
      <c r="M9" s="89">
        <f t="shared" si="3"/>
        <v>83</v>
      </c>
      <c r="N9" s="89">
        <f t="shared" si="3"/>
        <v>93</v>
      </c>
      <c r="O9" s="89">
        <f t="shared" si="3"/>
        <v>77</v>
      </c>
      <c r="P9" s="89">
        <f t="shared" si="3"/>
        <v>91</v>
      </c>
      <c r="Q9" s="89">
        <f t="shared" si="3"/>
        <v>87</v>
      </c>
      <c r="R9" s="89">
        <f t="shared" si="3"/>
        <v>86</v>
      </c>
      <c r="S9" s="89">
        <f t="shared" si="3"/>
        <v>113</v>
      </c>
      <c r="T9" s="89">
        <f t="shared" si="3"/>
        <v>103</v>
      </c>
      <c r="U9" s="89">
        <f t="shared" si="3"/>
        <v>113</v>
      </c>
      <c r="V9" s="89">
        <f t="shared" si="3"/>
        <v>96</v>
      </c>
      <c r="W9" s="89">
        <f t="shared" si="3"/>
        <v>105</v>
      </c>
      <c r="X9" s="89" t="e">
        <f t="shared" si="3"/>
        <v>#NUM!</v>
      </c>
      <c r="Y9" s="89" t="e">
        <f t="shared" si="3"/>
        <v>#NUM!</v>
      </c>
      <c r="Z9" s="89">
        <f t="shared" si="3"/>
        <v>83</v>
      </c>
      <c r="AA9" s="89">
        <f t="shared" si="3"/>
        <v>89</v>
      </c>
      <c r="AB9" s="89">
        <f t="shared" si="3"/>
        <v>102</v>
      </c>
      <c r="AC9" s="89">
        <f t="shared" si="3"/>
        <v>96</v>
      </c>
      <c r="AD9" s="89">
        <f t="shared" si="3"/>
        <v>114</v>
      </c>
      <c r="AE9" s="89">
        <f t="shared" si="3"/>
        <v>101</v>
      </c>
      <c r="AF9" s="89">
        <f t="shared" si="3"/>
        <v>106</v>
      </c>
      <c r="AG9" s="89">
        <f t="shared" si="3"/>
        <v>108</v>
      </c>
      <c r="AH9" s="89" t="e">
        <f t="shared" si="3"/>
        <v>#NUM!</v>
      </c>
      <c r="AI9" s="89" t="e">
        <f t="shared" si="3"/>
        <v>#NUM!</v>
      </c>
      <c r="AJ9" s="89" t="e">
        <f t="shared" si="3"/>
        <v>#NUM!</v>
      </c>
      <c r="AK9" s="89" t="e">
        <f t="shared" si="3"/>
        <v>#NUM!</v>
      </c>
      <c r="AL9" s="89" t="e">
        <f t="shared" si="3"/>
        <v>#NUM!</v>
      </c>
      <c r="AM9" s="89" t="e">
        <f t="shared" si="3"/>
        <v>#NUM!</v>
      </c>
      <c r="AN9" s="89" t="e">
        <f t="shared" si="3"/>
        <v>#NUM!</v>
      </c>
      <c r="AO9" s="89" t="e">
        <f t="shared" si="3"/>
        <v>#NUM!</v>
      </c>
      <c r="AP9" s="89" t="e">
        <f t="shared" si="3"/>
        <v>#NUM!</v>
      </c>
      <c r="AQ9" s="89" t="e">
        <f t="shared" si="3"/>
        <v>#NUM!</v>
      </c>
      <c r="AR9" s="89" t="e">
        <f t="shared" si="3"/>
        <v>#NUM!</v>
      </c>
      <c r="AS9" s="89" t="e">
        <f t="shared" si="3"/>
        <v>#NUM!</v>
      </c>
      <c r="AT9" s="89" t="e">
        <f t="shared" si="3"/>
        <v>#NUM!</v>
      </c>
      <c r="AU9" s="89" t="e">
        <f t="shared" si="3"/>
        <v>#NUM!</v>
      </c>
      <c r="AV9" s="89" t="e">
        <f t="shared" si="3"/>
        <v>#NUM!</v>
      </c>
      <c r="AW9" s="89" t="e">
        <f t="shared" si="3"/>
        <v>#NUM!</v>
      </c>
      <c r="AX9" s="89" t="e">
        <f t="shared" si="3"/>
        <v>#NUM!</v>
      </c>
      <c r="AY9" s="89" t="e">
        <f t="shared" si="3"/>
        <v>#NUM!</v>
      </c>
      <c r="AZ9" s="89" t="e">
        <f t="shared" si="3"/>
        <v>#NUM!</v>
      </c>
      <c r="BA9" s="89" t="e">
        <f t="shared" si="3"/>
        <v>#NUM!</v>
      </c>
      <c r="BB9" s="89"/>
      <c r="BC9" s="89"/>
      <c r="BD9" s="89"/>
      <c r="BE9" s="89"/>
    </row>
    <row r="10" spans="1:59" s="137" customFormat="1" ht="15">
      <c r="A10" s="88"/>
      <c r="B10" s="153" t="s">
        <v>105</v>
      </c>
      <c r="C10" s="140">
        <v>94</v>
      </c>
      <c r="D10" s="108">
        <v>93</v>
      </c>
      <c r="E10" s="108">
        <v>106</v>
      </c>
      <c r="F10" s="108">
        <v>102</v>
      </c>
      <c r="G10" s="108">
        <v>85</v>
      </c>
      <c r="H10" s="108">
        <v>100</v>
      </c>
      <c r="I10" s="108">
        <v>100</v>
      </c>
      <c r="J10" s="108">
        <v>120</v>
      </c>
      <c r="K10" s="108">
        <v>105</v>
      </c>
      <c r="L10" s="108">
        <v>91</v>
      </c>
      <c r="M10" s="108"/>
      <c r="N10" s="108"/>
      <c r="O10" s="108"/>
      <c r="P10" s="108"/>
      <c r="Q10" s="108"/>
      <c r="R10" s="141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9"/>
      <c r="AM10" s="109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88"/>
      <c r="BG10" s="88"/>
    </row>
    <row r="11" spans="1:59" s="137" customFormat="1" ht="15">
      <c r="A11" s="88"/>
      <c r="B11" s="153" t="s">
        <v>106</v>
      </c>
      <c r="C11" s="164">
        <v>98</v>
      </c>
      <c r="D11" s="165">
        <v>95</v>
      </c>
      <c r="E11" s="108"/>
      <c r="F11" s="108"/>
      <c r="G11" s="108"/>
      <c r="H11" s="108"/>
      <c r="I11" s="165">
        <v>101</v>
      </c>
      <c r="J11" s="108"/>
      <c r="K11" s="108"/>
      <c r="L11" s="163">
        <v>85</v>
      </c>
      <c r="M11" s="162">
        <v>89</v>
      </c>
      <c r="N11" s="162">
        <v>97</v>
      </c>
      <c r="O11" s="162">
        <v>83</v>
      </c>
      <c r="P11" s="163">
        <v>91</v>
      </c>
      <c r="Q11" s="163">
        <v>93</v>
      </c>
      <c r="R11" s="165">
        <v>95</v>
      </c>
      <c r="S11" s="166">
        <v>121</v>
      </c>
      <c r="T11" s="166">
        <v>108</v>
      </c>
      <c r="U11" s="166">
        <v>113</v>
      </c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9"/>
      <c r="AM11" s="109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88"/>
      <c r="BG11" s="88"/>
    </row>
    <row r="12" spans="1:59" s="137" customFormat="1" ht="15">
      <c r="A12" s="88"/>
      <c r="B12" s="153" t="s">
        <v>111</v>
      </c>
      <c r="C12" s="172">
        <v>102</v>
      </c>
      <c r="D12" s="140"/>
      <c r="E12" s="108"/>
      <c r="F12" s="140"/>
      <c r="G12" s="140"/>
      <c r="H12" s="140"/>
      <c r="I12" s="140"/>
      <c r="J12" s="140"/>
      <c r="K12" s="108"/>
      <c r="L12" s="108"/>
      <c r="M12" s="162">
        <v>83</v>
      </c>
      <c r="N12" s="175">
        <v>94</v>
      </c>
      <c r="O12" s="175">
        <v>77</v>
      </c>
      <c r="P12" s="173">
        <v>96</v>
      </c>
      <c r="Q12" s="176">
        <v>87</v>
      </c>
      <c r="R12" s="162">
        <v>86</v>
      </c>
      <c r="S12" s="108"/>
      <c r="T12" s="108"/>
      <c r="U12" s="108"/>
      <c r="V12" s="174">
        <v>102</v>
      </c>
      <c r="W12" s="175">
        <v>105</v>
      </c>
      <c r="X12" s="171" t="s">
        <v>112</v>
      </c>
      <c r="Y12" s="171" t="s">
        <v>112</v>
      </c>
      <c r="Z12" s="108"/>
      <c r="AA12" s="108"/>
      <c r="AB12" s="142"/>
      <c r="AC12" s="142"/>
      <c r="AD12" s="108"/>
      <c r="AE12" s="142"/>
      <c r="AF12" s="142"/>
      <c r="AG12" s="142"/>
      <c r="AH12" s="142"/>
      <c r="AI12" s="142"/>
      <c r="AJ12" s="142"/>
      <c r="AK12" s="142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88"/>
      <c r="BG12" s="88"/>
    </row>
    <row r="13" spans="1:59" s="137" customFormat="1" ht="15">
      <c r="A13" s="88"/>
      <c r="B13" s="153" t="s">
        <v>115</v>
      </c>
      <c r="C13" s="179">
        <v>103</v>
      </c>
      <c r="D13" s="163">
        <v>103</v>
      </c>
      <c r="E13" s="108"/>
      <c r="F13" s="108"/>
      <c r="G13" s="180">
        <v>90</v>
      </c>
      <c r="H13" s="162">
        <v>102</v>
      </c>
      <c r="I13" s="163">
        <v>92</v>
      </c>
      <c r="J13" s="108"/>
      <c r="K13" s="108"/>
      <c r="L13" s="162">
        <v>81</v>
      </c>
      <c r="M13" s="174">
        <v>88</v>
      </c>
      <c r="N13" s="180">
        <v>98</v>
      </c>
      <c r="O13" s="174">
        <v>81</v>
      </c>
      <c r="P13" s="108"/>
      <c r="Q13" s="174">
        <v>89</v>
      </c>
      <c r="R13" s="163">
        <v>94</v>
      </c>
      <c r="S13" s="180">
        <v>113</v>
      </c>
      <c r="T13" s="180">
        <v>103</v>
      </c>
      <c r="U13" s="108"/>
      <c r="V13" s="181" t="s">
        <v>112</v>
      </c>
      <c r="W13" s="108"/>
      <c r="X13" s="108"/>
      <c r="Y13" s="142"/>
      <c r="Z13" s="162">
        <v>85</v>
      </c>
      <c r="AA13" s="162">
        <v>89</v>
      </c>
      <c r="AB13" s="142"/>
      <c r="AC13" s="142"/>
      <c r="AD13" s="108"/>
      <c r="AE13" s="142"/>
      <c r="AF13" s="142"/>
      <c r="AG13" s="142"/>
      <c r="AH13" s="142"/>
      <c r="AI13" s="142"/>
      <c r="AJ13" s="142"/>
      <c r="AK13" s="142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88"/>
      <c r="BG13" s="88"/>
    </row>
    <row r="14" spans="1:59" s="137" customFormat="1" ht="15">
      <c r="A14" s="88"/>
      <c r="B14" s="153" t="s">
        <v>117</v>
      </c>
      <c r="C14" s="140"/>
      <c r="D14" s="143"/>
      <c r="E14" s="143" t="s">
        <v>118</v>
      </c>
      <c r="F14" s="108"/>
      <c r="G14" s="143"/>
      <c r="H14" s="143"/>
      <c r="I14" s="108"/>
      <c r="J14" s="143"/>
      <c r="K14" s="108" t="s">
        <v>119</v>
      </c>
      <c r="L14" s="108"/>
      <c r="M14" s="108"/>
      <c r="N14" s="108"/>
      <c r="O14" s="108"/>
      <c r="P14" s="143"/>
      <c r="Q14" s="108" t="s">
        <v>120</v>
      </c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14"/>
      <c r="BB14" s="114"/>
      <c r="BC14" s="114"/>
      <c r="BD14" s="114"/>
      <c r="BE14" s="114"/>
      <c r="BF14" s="88"/>
      <c r="BG14" s="88"/>
    </row>
    <row r="15" spans="1:59" s="137" customFormat="1" ht="15">
      <c r="A15" s="88"/>
      <c r="B15" s="195" t="s">
        <v>121</v>
      </c>
      <c r="C15" s="179">
        <v>108</v>
      </c>
      <c r="D15" s="162">
        <v>89</v>
      </c>
      <c r="E15" s="108"/>
      <c r="F15" s="163">
        <v>100</v>
      </c>
      <c r="G15" s="108"/>
      <c r="H15" s="162">
        <v>106</v>
      </c>
      <c r="I15" s="163">
        <v>99</v>
      </c>
      <c r="J15" s="108"/>
      <c r="K15" s="108"/>
      <c r="L15" s="108"/>
      <c r="M15" s="108"/>
      <c r="N15" s="108"/>
      <c r="O15" s="108"/>
      <c r="P15" s="108"/>
      <c r="Q15" s="108"/>
      <c r="R15" s="163">
        <v>103</v>
      </c>
      <c r="S15" s="108"/>
      <c r="T15" s="108"/>
      <c r="U15" s="108"/>
      <c r="V15" s="108"/>
      <c r="W15" s="108"/>
      <c r="X15" s="108"/>
      <c r="Y15" s="108"/>
      <c r="Z15" s="108"/>
      <c r="AA15" s="108"/>
      <c r="AB15" s="162">
        <v>102</v>
      </c>
      <c r="AC15" s="108"/>
      <c r="AD15" s="108"/>
      <c r="AE15" s="108"/>
      <c r="AF15" s="108"/>
      <c r="AG15" s="108"/>
      <c r="AH15" s="108"/>
      <c r="AI15" s="108"/>
      <c r="AJ15" s="108"/>
      <c r="AK15" s="108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14"/>
      <c r="BB15" s="109"/>
      <c r="BC15" s="114"/>
      <c r="BD15" s="114"/>
      <c r="BE15" s="114"/>
      <c r="BF15" s="88"/>
      <c r="BG15" s="88"/>
    </row>
    <row r="16" spans="1:59" s="137" customFormat="1" ht="15">
      <c r="A16" s="88"/>
      <c r="B16" s="153" t="s">
        <v>124</v>
      </c>
      <c r="C16" s="140"/>
      <c r="D16" s="174">
        <v>95</v>
      </c>
      <c r="E16" s="108"/>
      <c r="F16" s="108"/>
      <c r="G16" s="174">
        <v>88</v>
      </c>
      <c r="H16" s="171" t="s">
        <v>112</v>
      </c>
      <c r="I16" s="189">
        <v>103</v>
      </c>
      <c r="J16" s="108"/>
      <c r="K16" s="108"/>
      <c r="L16" s="162">
        <v>84</v>
      </c>
      <c r="M16" s="108"/>
      <c r="N16" s="162">
        <v>93</v>
      </c>
      <c r="O16" s="108"/>
      <c r="P16" s="163">
        <v>99</v>
      </c>
      <c r="Q16" s="108"/>
      <c r="R16" s="189">
        <v>88</v>
      </c>
      <c r="S16" s="163">
        <v>119</v>
      </c>
      <c r="T16" s="108"/>
      <c r="U16" s="108"/>
      <c r="V16" s="108"/>
      <c r="W16" s="108"/>
      <c r="X16" s="108"/>
      <c r="Y16" s="108"/>
      <c r="Z16" s="174">
        <v>83</v>
      </c>
      <c r="AA16" s="162">
        <v>96</v>
      </c>
      <c r="AB16" s="163">
        <v>103</v>
      </c>
      <c r="AC16" s="171" t="s">
        <v>112</v>
      </c>
      <c r="AD16" s="108"/>
      <c r="AE16" s="108"/>
      <c r="AF16" s="108"/>
      <c r="AG16" s="108"/>
      <c r="AH16" s="108"/>
      <c r="AI16" s="108"/>
      <c r="AJ16" s="108"/>
      <c r="AK16" s="108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14"/>
      <c r="BB16" s="109"/>
      <c r="BC16" s="114"/>
      <c r="BD16" s="114"/>
      <c r="BE16" s="114"/>
      <c r="BF16" s="88"/>
      <c r="BG16" s="88"/>
    </row>
    <row r="17" spans="1:59" s="137" customFormat="1" ht="15">
      <c r="A17" s="88"/>
      <c r="B17" s="153">
        <v>43517</v>
      </c>
      <c r="C17" s="191">
        <v>110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62">
        <v>95</v>
      </c>
      <c r="Q17" s="108"/>
      <c r="R17" s="189">
        <v>95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62">
        <v>96</v>
      </c>
      <c r="AD17" s="189">
        <v>116</v>
      </c>
      <c r="AE17" s="162">
        <v>108</v>
      </c>
      <c r="AF17" s="108"/>
      <c r="AG17" s="108"/>
      <c r="AH17" s="108"/>
      <c r="AI17" s="108"/>
      <c r="AJ17" s="108"/>
      <c r="AK17" s="108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14"/>
      <c r="BB17" s="109"/>
      <c r="BC17" s="114"/>
      <c r="BD17" s="114"/>
      <c r="BE17" s="114"/>
      <c r="BF17" s="88"/>
      <c r="BG17" s="88"/>
    </row>
    <row r="18" spans="1:59" s="137" customFormat="1" ht="15">
      <c r="A18" s="88"/>
      <c r="B18" s="196">
        <v>43524</v>
      </c>
      <c r="C18" s="162">
        <v>100</v>
      </c>
      <c r="D18" s="162">
        <v>100</v>
      </c>
      <c r="E18" s="197"/>
      <c r="F18" s="197"/>
      <c r="G18" s="197"/>
      <c r="H18" s="197"/>
      <c r="I18" s="198">
        <v>108</v>
      </c>
      <c r="J18" s="197"/>
      <c r="K18" s="163">
        <v>111</v>
      </c>
      <c r="L18" s="197"/>
      <c r="M18" s="166">
        <v>96</v>
      </c>
      <c r="N18" s="197"/>
      <c r="O18" s="197"/>
      <c r="P18" s="163">
        <v>103</v>
      </c>
      <c r="Q18" s="197"/>
      <c r="R18" s="162">
        <v>103</v>
      </c>
      <c r="S18" s="197"/>
      <c r="T18" s="189" t="s">
        <v>128</v>
      </c>
      <c r="U18" s="197"/>
      <c r="V18" s="197"/>
      <c r="W18" s="197"/>
      <c r="X18" s="197"/>
      <c r="Y18" s="197"/>
      <c r="Z18" s="166">
        <v>97</v>
      </c>
      <c r="AA18" s="166">
        <v>96</v>
      </c>
      <c r="AB18" s="198">
        <v>112</v>
      </c>
      <c r="AC18" s="198">
        <v>113</v>
      </c>
      <c r="AD18" s="189">
        <v>114</v>
      </c>
      <c r="AE18" s="163">
        <v>101</v>
      </c>
      <c r="AF18" s="189">
        <v>106</v>
      </c>
      <c r="AG18" s="108"/>
      <c r="AH18" s="142"/>
      <c r="AI18" s="142"/>
      <c r="AJ18" s="142"/>
      <c r="AK18" s="142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88"/>
      <c r="BG18" s="88"/>
    </row>
    <row r="19" spans="1:59" s="137" customFormat="1" ht="15">
      <c r="A19" s="88"/>
      <c r="B19" s="153">
        <v>43531</v>
      </c>
      <c r="C19" s="201">
        <v>104</v>
      </c>
      <c r="D19" s="166">
        <v>96</v>
      </c>
      <c r="E19" s="108"/>
      <c r="F19" s="108"/>
      <c r="G19" s="108"/>
      <c r="H19" s="108"/>
      <c r="I19" s="198">
        <v>103</v>
      </c>
      <c r="J19" s="108"/>
      <c r="K19" s="108"/>
      <c r="L19" s="108"/>
      <c r="M19" s="108"/>
      <c r="N19" s="198">
        <v>106</v>
      </c>
      <c r="O19" s="108"/>
      <c r="P19" s="162">
        <v>103</v>
      </c>
      <c r="Q19" s="108"/>
      <c r="R19" s="166">
        <v>96</v>
      </c>
      <c r="S19" s="166">
        <v>124</v>
      </c>
      <c r="T19" s="108"/>
      <c r="U19" s="108"/>
      <c r="V19" s="108"/>
      <c r="W19" s="108"/>
      <c r="X19" s="108"/>
      <c r="Y19" s="108"/>
      <c r="Z19" s="108"/>
      <c r="AA19" s="162">
        <v>105</v>
      </c>
      <c r="AB19" s="108"/>
      <c r="AC19" s="108"/>
      <c r="AD19" s="162">
        <v>124</v>
      </c>
      <c r="AE19" s="166">
        <v>111</v>
      </c>
      <c r="AF19" s="108"/>
      <c r="AG19" s="108"/>
      <c r="AH19" s="108"/>
      <c r="AI19" s="108"/>
      <c r="AJ19" s="108"/>
      <c r="AK19" s="108"/>
      <c r="AL19" s="109"/>
      <c r="AM19" s="109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09"/>
      <c r="BC19" s="114"/>
      <c r="BD19" s="114"/>
      <c r="BE19" s="114"/>
      <c r="BF19" s="88"/>
      <c r="BG19" s="88"/>
    </row>
    <row r="20" spans="1:59" s="137" customFormat="1" ht="15.75" customHeight="1">
      <c r="A20" s="88"/>
      <c r="B20" s="153">
        <v>43538</v>
      </c>
      <c r="C20" s="203" t="s">
        <v>142</v>
      </c>
      <c r="D20" s="204" t="s">
        <v>1</v>
      </c>
      <c r="E20" s="204" t="s">
        <v>1</v>
      </c>
      <c r="F20" s="204" t="s">
        <v>129</v>
      </c>
      <c r="G20" s="204" t="s">
        <v>135</v>
      </c>
      <c r="H20" s="204" t="s">
        <v>130</v>
      </c>
      <c r="I20" s="204" t="s">
        <v>131</v>
      </c>
      <c r="J20" s="204" t="s">
        <v>132</v>
      </c>
      <c r="K20" s="204" t="s">
        <v>1</v>
      </c>
      <c r="L20" s="204" t="s">
        <v>133</v>
      </c>
      <c r="M20" s="204" t="s">
        <v>134</v>
      </c>
      <c r="N20" s="204" t="s">
        <v>129</v>
      </c>
      <c r="O20" s="204" t="s">
        <v>1</v>
      </c>
      <c r="P20" s="204" t="s">
        <v>131</v>
      </c>
      <c r="Q20" s="204" t="s">
        <v>135</v>
      </c>
      <c r="R20" s="204" t="s">
        <v>136</v>
      </c>
      <c r="S20" s="204" t="s">
        <v>137</v>
      </c>
      <c r="T20" s="204" t="s">
        <v>138</v>
      </c>
      <c r="U20" s="204" t="s">
        <v>139</v>
      </c>
      <c r="V20" s="204" t="s">
        <v>130</v>
      </c>
      <c r="W20" s="204" t="s">
        <v>140</v>
      </c>
      <c r="X20" s="204" t="s">
        <v>137</v>
      </c>
      <c r="Y20" s="204" t="s">
        <v>141</v>
      </c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9"/>
      <c r="AM20" s="109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09"/>
      <c r="BC20" s="114"/>
      <c r="BD20" s="114"/>
      <c r="BE20" s="114"/>
      <c r="BF20" s="88"/>
      <c r="BG20" s="88"/>
    </row>
    <row r="21" spans="1:59" s="137" customFormat="1" ht="15">
      <c r="A21" s="88"/>
      <c r="B21" s="153">
        <v>43545</v>
      </c>
      <c r="C21" s="191">
        <v>108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89">
        <v>95</v>
      </c>
      <c r="S21" s="108"/>
      <c r="T21" s="108"/>
      <c r="U21" s="108"/>
      <c r="V21" s="171" t="s">
        <v>112</v>
      </c>
      <c r="W21" s="108"/>
      <c r="X21" s="108"/>
      <c r="Y21" s="108"/>
      <c r="Z21" s="108"/>
      <c r="AA21" s="108"/>
      <c r="AB21" s="108"/>
      <c r="AC21" s="189">
        <v>113</v>
      </c>
      <c r="AD21" s="108"/>
      <c r="AE21" s="108"/>
      <c r="AF21" s="108"/>
      <c r="AG21" s="108"/>
      <c r="AH21" s="108"/>
      <c r="AI21" s="108"/>
      <c r="AJ21" s="108"/>
      <c r="AK21" s="108"/>
      <c r="AL21" s="109"/>
      <c r="AM21" s="109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09"/>
      <c r="BC21" s="114"/>
      <c r="BD21" s="114"/>
      <c r="BE21" s="114"/>
      <c r="BF21" s="88"/>
      <c r="BG21" s="88"/>
    </row>
    <row r="22" spans="1:59" s="137" customFormat="1" ht="15">
      <c r="A22" s="88"/>
      <c r="B22" s="153" t="s">
        <v>143</v>
      </c>
      <c r="C22" s="172">
        <v>105</v>
      </c>
      <c r="D22" s="189">
        <v>105</v>
      </c>
      <c r="E22" s="189">
        <v>105</v>
      </c>
      <c r="F22" s="108"/>
      <c r="G22" s="162">
        <v>97</v>
      </c>
      <c r="H22" s="108"/>
      <c r="I22" s="163">
        <v>105</v>
      </c>
      <c r="J22" s="108"/>
      <c r="K22" s="108"/>
      <c r="L22" s="163">
        <v>87</v>
      </c>
      <c r="M22" s="163">
        <v>95</v>
      </c>
      <c r="N22" s="166">
        <v>107</v>
      </c>
      <c r="O22" s="108"/>
      <c r="P22" s="189">
        <v>107</v>
      </c>
      <c r="Q22" s="108"/>
      <c r="R22" s="205">
        <v>101</v>
      </c>
      <c r="S22" s="167"/>
      <c r="T22" s="167"/>
      <c r="U22" s="167"/>
      <c r="V22" s="166">
        <v>96</v>
      </c>
      <c r="W22" s="167"/>
      <c r="X22" s="108"/>
      <c r="Y22" s="167"/>
      <c r="Z22" s="109"/>
      <c r="AA22" s="189">
        <v>97</v>
      </c>
      <c r="AB22" s="166">
        <v>118</v>
      </c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14"/>
      <c r="BE22" s="114"/>
      <c r="BF22" s="88"/>
      <c r="BG22" s="88"/>
    </row>
    <row r="23" spans="1:59" s="137" customFormat="1" ht="15">
      <c r="A23" s="88"/>
      <c r="B23" s="153">
        <v>43559</v>
      </c>
      <c r="C23" s="179">
        <v>103</v>
      </c>
      <c r="D23" s="163">
        <v>97</v>
      </c>
      <c r="E23" s="174">
        <v>94</v>
      </c>
      <c r="F23" s="163">
        <v>104</v>
      </c>
      <c r="G23" s="174">
        <v>88</v>
      </c>
      <c r="H23" s="108"/>
      <c r="I23" s="162">
        <v>106</v>
      </c>
      <c r="J23" s="108"/>
      <c r="K23" s="108"/>
      <c r="L23" s="174">
        <v>88</v>
      </c>
      <c r="M23" s="108"/>
      <c r="N23" s="108"/>
      <c r="O23" s="108"/>
      <c r="P23" s="108"/>
      <c r="Q23" s="108"/>
      <c r="R23" s="108"/>
      <c r="S23" s="108"/>
      <c r="T23" s="167"/>
      <c r="U23" s="162">
        <v>122</v>
      </c>
      <c r="V23" s="162">
        <v>108</v>
      </c>
      <c r="W23" s="108"/>
      <c r="X23" s="108"/>
      <c r="Y23" s="108"/>
      <c r="Z23" s="108"/>
      <c r="AA23" s="174">
        <v>92</v>
      </c>
      <c r="AB23" s="108"/>
      <c r="AC23" s="108"/>
      <c r="AD23" s="108"/>
      <c r="AE23" s="108"/>
      <c r="AF23" s="108"/>
      <c r="AG23" s="162">
        <v>108</v>
      </c>
      <c r="AH23" s="109"/>
      <c r="AI23" s="109"/>
      <c r="AJ23" s="109"/>
      <c r="AK23" s="109"/>
      <c r="AL23" s="109"/>
      <c r="AM23" s="109"/>
      <c r="AN23" s="109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09"/>
      <c r="AZ23" s="114"/>
      <c r="BA23" s="114"/>
      <c r="BB23" s="114"/>
      <c r="BC23" s="114"/>
      <c r="BD23" s="114"/>
      <c r="BE23" s="114"/>
      <c r="BF23" s="88"/>
      <c r="BG23" s="88"/>
    </row>
    <row r="24" spans="1:59" s="138" customFormat="1" ht="15">
      <c r="A24" s="88"/>
      <c r="B24" s="153">
        <v>43566</v>
      </c>
      <c r="C24" s="173">
        <v>111</v>
      </c>
      <c r="D24" s="174">
        <v>107</v>
      </c>
      <c r="E24" s="210" t="s">
        <v>112</v>
      </c>
      <c r="F24" s="108"/>
      <c r="G24" s="189">
        <v>95</v>
      </c>
      <c r="H24" s="108"/>
      <c r="I24" s="174">
        <v>103</v>
      </c>
      <c r="J24" s="108"/>
      <c r="K24" s="108"/>
      <c r="L24" s="108"/>
      <c r="M24" s="108"/>
      <c r="N24" s="108"/>
      <c r="O24" s="108"/>
      <c r="P24" s="108"/>
      <c r="Q24" s="108"/>
      <c r="R24" s="174">
        <v>96</v>
      </c>
      <c r="S24" s="108"/>
      <c r="T24" s="108"/>
      <c r="U24" s="162">
        <v>115</v>
      </c>
      <c r="V24" s="162">
        <v>103</v>
      </c>
      <c r="W24" s="189">
        <v>122</v>
      </c>
      <c r="X24" s="108"/>
      <c r="Y24" s="108"/>
      <c r="Z24" s="108"/>
      <c r="AA24" s="189">
        <v>91</v>
      </c>
      <c r="AB24" s="162">
        <v>106</v>
      </c>
      <c r="AC24" s="189">
        <v>115</v>
      </c>
      <c r="AD24" s="108"/>
      <c r="AE24" s="108"/>
      <c r="AF24" s="108"/>
      <c r="AG24" s="108"/>
      <c r="AH24" s="131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32"/>
      <c r="BG24" s="132"/>
    </row>
    <row r="25" spans="1:59" s="137" customFormat="1" ht="15">
      <c r="A25" s="132"/>
      <c r="B25" s="153"/>
      <c r="C25" s="140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14"/>
      <c r="AI25" s="114"/>
      <c r="AJ25" s="114"/>
      <c r="AK25" s="114"/>
      <c r="AL25" s="109"/>
      <c r="AM25" s="109"/>
      <c r="AN25" s="109"/>
      <c r="AO25" s="109"/>
      <c r="AP25" s="109"/>
      <c r="AQ25" s="109"/>
      <c r="AR25" s="109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88"/>
      <c r="BG25" s="88"/>
    </row>
    <row r="26" spans="1:59" s="137" customFormat="1" ht="15">
      <c r="A26" s="88"/>
      <c r="B26" s="153"/>
      <c r="C26" s="140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9"/>
      <c r="AI26" s="109"/>
      <c r="AJ26" s="109"/>
      <c r="AK26" s="109"/>
      <c r="AL26" s="109"/>
      <c r="AM26" s="109"/>
      <c r="AN26" s="114"/>
      <c r="AO26" s="114"/>
      <c r="AP26" s="114"/>
      <c r="AQ26" s="114"/>
      <c r="AR26" s="109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88"/>
      <c r="BG26" s="88"/>
    </row>
    <row r="27" spans="2:57" ht="15">
      <c r="B27" s="153"/>
      <c r="C27" s="140"/>
      <c r="D27" s="108"/>
      <c r="E27" s="108"/>
      <c r="F27" s="108"/>
      <c r="G27" s="149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35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14"/>
      <c r="BD27" s="114"/>
      <c r="BE27" s="114"/>
    </row>
    <row r="28" spans="2:57" ht="15">
      <c r="B28" s="153"/>
      <c r="C28" s="140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35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14"/>
      <c r="BC28" s="114"/>
      <c r="BD28" s="114"/>
      <c r="BE28" s="114"/>
    </row>
    <row r="29" spans="2:57" ht="15">
      <c r="B29" s="153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42"/>
      <c r="AC29" s="142"/>
      <c r="AD29" s="108"/>
      <c r="AE29" s="142"/>
      <c r="AF29" s="142"/>
      <c r="AG29" s="142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09"/>
      <c r="AS29" s="109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</row>
    <row r="30" spans="2:57" ht="15">
      <c r="B30" s="153"/>
      <c r="C30" s="140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42"/>
      <c r="AB30" s="108"/>
      <c r="AC30" s="108"/>
      <c r="AD30" s="108"/>
      <c r="AE30" s="108"/>
      <c r="AF30" s="108"/>
      <c r="AG30" s="108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</row>
    <row r="31" spans="2:57" ht="15">
      <c r="B31" s="153"/>
      <c r="C31" s="168"/>
      <c r="D31" s="169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08"/>
      <c r="V31" s="108"/>
      <c r="W31" s="108"/>
      <c r="X31" s="108"/>
      <c r="Y31" s="108"/>
      <c r="Z31" s="108"/>
      <c r="AA31" s="142"/>
      <c r="AB31" s="142"/>
      <c r="AC31" s="142"/>
      <c r="AD31" s="108"/>
      <c r="AE31" s="108"/>
      <c r="AF31" s="108"/>
      <c r="AG31" s="108"/>
      <c r="AH31" s="109"/>
      <c r="AI31" s="109"/>
      <c r="AJ31" s="109"/>
      <c r="AK31" s="109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</row>
    <row r="32" spans="2:57" s="2" customFormat="1" ht="15">
      <c r="B32" s="153"/>
      <c r="C32" s="140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</row>
    <row r="33" spans="2:57" ht="15">
      <c r="B33" s="153"/>
      <c r="C33" s="140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9"/>
      <c r="AI33" s="109"/>
      <c r="AJ33" s="109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</row>
    <row r="34" spans="2:57" ht="15">
      <c r="B34" s="153"/>
      <c r="C34" s="140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9"/>
      <c r="AJ34" s="114"/>
      <c r="AK34" s="114"/>
      <c r="AL34" s="114"/>
      <c r="AM34" s="114"/>
      <c r="AN34" s="114"/>
      <c r="AO34" s="114"/>
      <c r="AP34" s="114"/>
      <c r="AQ34" s="114"/>
      <c r="AR34" s="109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</row>
    <row r="35" spans="2:57" ht="15">
      <c r="B35" s="153"/>
      <c r="C35" s="140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67"/>
      <c r="V35" s="167"/>
      <c r="W35" s="167"/>
      <c r="X35" s="167"/>
      <c r="Y35" s="167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14"/>
      <c r="AM35" s="114"/>
      <c r="AN35" s="114"/>
      <c r="AO35" s="114"/>
      <c r="AP35" s="114"/>
      <c r="AQ35" s="114"/>
      <c r="AR35" s="114"/>
      <c r="AS35" s="114"/>
      <c r="AT35" s="114"/>
      <c r="AU35" s="109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</row>
    <row r="36" spans="2:57" ht="15">
      <c r="B36" s="153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67"/>
      <c r="V36" s="167"/>
      <c r="W36" s="167"/>
      <c r="X36" s="167"/>
      <c r="Y36" s="170"/>
      <c r="Z36" s="114"/>
      <c r="AA36" s="114"/>
      <c r="AB36" s="114"/>
      <c r="AC36" s="114"/>
      <c r="AD36" s="148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48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</row>
    <row r="37" spans="2:57" ht="15">
      <c r="B37" s="153"/>
      <c r="C37" s="140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14"/>
      <c r="AP37" s="114"/>
      <c r="AQ37" s="114"/>
      <c r="AR37" s="109"/>
      <c r="AS37" s="114"/>
      <c r="AT37" s="114"/>
      <c r="AU37" s="136"/>
      <c r="AV37" s="136"/>
      <c r="AW37" s="136"/>
      <c r="AX37" s="136"/>
      <c r="AY37" s="114"/>
      <c r="AZ37" s="114"/>
      <c r="BA37" s="114"/>
      <c r="BB37" s="114"/>
      <c r="BC37" s="114"/>
      <c r="BD37" s="114"/>
      <c r="BE37" s="114"/>
    </row>
    <row r="38" spans="2:57" ht="15">
      <c r="B38" s="153"/>
      <c r="C38" s="140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41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9"/>
      <c r="AK38" s="109"/>
      <c r="AL38" s="109"/>
      <c r="AM38" s="109"/>
      <c r="AN38" s="109"/>
      <c r="AO38" s="109"/>
      <c r="AP38" s="109"/>
      <c r="AQ38" s="114"/>
      <c r="AR38" s="114"/>
      <c r="AS38" s="114"/>
      <c r="AT38" s="114"/>
      <c r="AU38" s="136"/>
      <c r="AV38" s="136"/>
      <c r="AW38" s="136"/>
      <c r="AX38" s="136"/>
      <c r="AY38" s="114"/>
      <c r="AZ38" s="114"/>
      <c r="BA38" s="114"/>
      <c r="BB38" s="114"/>
      <c r="BC38" s="114"/>
      <c r="BD38" s="114"/>
      <c r="BE38" s="114"/>
    </row>
    <row r="39" spans="2:57" s="2" customFormat="1" ht="15">
      <c r="B39" s="153"/>
      <c r="C39" s="140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</row>
    <row r="40" spans="2:57" ht="15">
      <c r="B40" s="153"/>
      <c r="C40" s="14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9"/>
      <c r="AH40" s="109"/>
      <c r="AI40" s="109"/>
      <c r="AJ40" s="109"/>
      <c r="AK40" s="109"/>
      <c r="AL40" s="109"/>
      <c r="AM40" s="109"/>
      <c r="AN40" s="130"/>
      <c r="AO40" s="109"/>
      <c r="AP40" s="109"/>
      <c r="AQ40" s="109"/>
      <c r="AR40" s="109"/>
      <c r="AS40" s="109"/>
      <c r="AT40" s="114"/>
      <c r="AU40" s="114"/>
      <c r="AV40" s="114"/>
      <c r="AW40" s="114"/>
      <c r="AX40" s="114"/>
      <c r="AY40" s="109"/>
      <c r="AZ40" s="114"/>
      <c r="BA40" s="114"/>
      <c r="BB40" s="114"/>
      <c r="BC40" s="114"/>
      <c r="BD40" s="114"/>
      <c r="BE40" s="114"/>
    </row>
    <row r="41" spans="2:57" ht="15">
      <c r="B41" s="153"/>
      <c r="C41" s="140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9"/>
      <c r="AN41" s="109"/>
      <c r="AO41" s="109"/>
      <c r="AP41" s="109"/>
      <c r="AQ41" s="109"/>
      <c r="AR41" s="109"/>
      <c r="AS41" s="109"/>
      <c r="AT41" s="109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</row>
    <row r="42" spans="2:57" ht="15">
      <c r="B42" s="153"/>
      <c r="C42" s="140"/>
      <c r="D42" s="144"/>
      <c r="E42" s="108"/>
      <c r="F42" s="108"/>
      <c r="G42" s="144"/>
      <c r="H42" s="108"/>
      <c r="I42" s="108"/>
      <c r="J42" s="108"/>
      <c r="K42" s="108"/>
      <c r="L42" s="108"/>
      <c r="M42" s="144"/>
      <c r="N42" s="108"/>
      <c r="O42" s="108"/>
      <c r="P42" s="108"/>
      <c r="Q42" s="108"/>
      <c r="R42" s="108"/>
      <c r="S42" s="108"/>
      <c r="T42" s="108"/>
      <c r="U42" s="144"/>
      <c r="V42" s="108"/>
      <c r="W42" s="108"/>
      <c r="X42" s="108"/>
      <c r="Y42" s="144"/>
      <c r="Z42" s="144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9"/>
      <c r="AN42" s="109"/>
      <c r="AO42" s="109"/>
      <c r="AP42" s="109"/>
      <c r="AQ42" s="109"/>
      <c r="AR42" s="109"/>
      <c r="AS42" s="109"/>
      <c r="AT42" s="109"/>
      <c r="AU42" s="114"/>
      <c r="AV42" s="109"/>
      <c r="AW42" s="114"/>
      <c r="AX42" s="114"/>
      <c r="AY42" s="114"/>
      <c r="AZ42" s="114"/>
      <c r="BA42" s="114"/>
      <c r="BB42" s="114"/>
      <c r="BC42" s="114"/>
      <c r="BD42" s="114"/>
      <c r="BE42" s="114"/>
    </row>
    <row r="43" spans="2:57" ht="15">
      <c r="B43" s="153"/>
      <c r="C43" s="140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9"/>
      <c r="AN43" s="109"/>
      <c r="AO43" s="109"/>
      <c r="AP43" s="109"/>
      <c r="AQ43" s="109"/>
      <c r="AR43" s="109"/>
      <c r="AS43" s="109"/>
      <c r="AT43" s="109"/>
      <c r="AU43" s="114"/>
      <c r="AV43" s="109"/>
      <c r="AW43" s="109"/>
      <c r="AX43" s="114"/>
      <c r="AY43" s="114"/>
      <c r="AZ43" s="114"/>
      <c r="BA43" s="114"/>
      <c r="BB43" s="114"/>
      <c r="BC43" s="114"/>
      <c r="BD43" s="114"/>
      <c r="BE43" s="114"/>
    </row>
    <row r="44" spans="2:57" ht="15">
      <c r="B44" s="153"/>
      <c r="C44" s="140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44"/>
      <c r="AK44" s="108"/>
      <c r="AL44" s="108"/>
      <c r="AM44" s="109"/>
      <c r="AN44" s="109"/>
      <c r="AO44" s="109"/>
      <c r="AP44" s="109"/>
      <c r="AQ44" s="109"/>
      <c r="AR44" s="109"/>
      <c r="AS44" s="114"/>
      <c r="AT44" s="114"/>
      <c r="AU44" s="114"/>
      <c r="AV44" s="114"/>
      <c r="AW44" s="114"/>
      <c r="AX44" s="114"/>
      <c r="AY44" s="114"/>
      <c r="AZ44" s="109"/>
      <c r="BA44" s="114"/>
      <c r="BB44" s="114"/>
      <c r="BC44" s="114"/>
      <c r="BD44" s="114"/>
      <c r="BE44" s="114"/>
    </row>
    <row r="45" spans="2:57" ht="15">
      <c r="B45" s="153"/>
      <c r="C45" s="140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14"/>
      <c r="AY45" s="114"/>
      <c r="AZ45" s="114"/>
      <c r="BA45" s="114"/>
      <c r="BB45" s="114"/>
      <c r="BC45" s="114"/>
      <c r="BD45" s="114"/>
      <c r="BE45" s="114"/>
    </row>
    <row r="46" spans="2:57" ht="15">
      <c r="B46" s="153"/>
      <c r="C46" s="140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9"/>
      <c r="AN46" s="108"/>
      <c r="AO46" s="108"/>
      <c r="AP46" s="108"/>
      <c r="AQ46" s="109"/>
      <c r="AR46" s="109"/>
      <c r="AS46" s="114"/>
      <c r="AT46" s="114"/>
      <c r="AU46" s="114"/>
      <c r="AV46" s="114"/>
      <c r="AW46" s="114"/>
      <c r="AX46" s="109"/>
      <c r="AY46" s="109"/>
      <c r="AZ46" s="109"/>
      <c r="BA46" s="109"/>
      <c r="BB46" s="114"/>
      <c r="BC46" s="114"/>
      <c r="BD46" s="114"/>
      <c r="BE46" s="114"/>
    </row>
    <row r="47" spans="2:57" ht="15">
      <c r="B47" s="153"/>
      <c r="C47" s="140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42"/>
      <c r="AK47" s="142"/>
      <c r="AL47" s="108"/>
      <c r="AM47" s="109"/>
      <c r="AN47" s="114"/>
      <c r="AO47" s="108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</row>
    <row r="48" spans="2:57" ht="15">
      <c r="B48" s="153"/>
      <c r="C48" s="144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52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9"/>
      <c r="AN48" s="109"/>
      <c r="AO48" s="109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</row>
    <row r="49" spans="2:57" ht="15">
      <c r="B49" s="153"/>
      <c r="C49" s="140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9"/>
      <c r="AN49" s="109"/>
      <c r="AO49" s="108"/>
      <c r="AP49" s="109"/>
      <c r="AQ49" s="109"/>
      <c r="AR49" s="109"/>
      <c r="AS49" s="109"/>
      <c r="AT49" s="109"/>
      <c r="AU49" s="109"/>
      <c r="AV49" s="109"/>
      <c r="AW49" s="109"/>
      <c r="AX49" s="109"/>
      <c r="AY49" s="114"/>
      <c r="AZ49" s="114"/>
      <c r="BA49" s="114"/>
      <c r="BB49" s="114"/>
      <c r="BC49" s="114"/>
      <c r="BD49" s="114"/>
      <c r="BE49" s="114"/>
    </row>
    <row r="50" spans="2:57" ht="15">
      <c r="B50" s="153"/>
      <c r="C50" s="140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14"/>
      <c r="AV50" s="114"/>
      <c r="AW50" s="114"/>
      <c r="AX50" s="114"/>
      <c r="AY50" s="114"/>
      <c r="AZ50" s="114"/>
      <c r="BA50" s="114"/>
      <c r="BB50" s="109"/>
      <c r="BC50" s="114"/>
      <c r="BD50" s="114"/>
      <c r="BE50" s="114"/>
    </row>
    <row r="51" spans="2:57" ht="15">
      <c r="B51" s="153"/>
      <c r="C51" s="140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14"/>
      <c r="BA51" s="114"/>
      <c r="BB51" s="114"/>
      <c r="BC51" s="114"/>
      <c r="BD51" s="114"/>
      <c r="BE51" s="114"/>
    </row>
    <row r="52" spans="2:57" s="2" customFormat="1" ht="15">
      <c r="B52" s="153"/>
      <c r="C52" s="140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9"/>
      <c r="AN52" s="109"/>
      <c r="AO52" s="109"/>
      <c r="AP52" s="108"/>
      <c r="AQ52" s="108"/>
      <c r="AR52" s="108"/>
      <c r="AS52" s="108"/>
      <c r="AT52" s="108"/>
      <c r="AU52" s="108"/>
      <c r="AV52" s="108"/>
      <c r="AW52" s="109"/>
      <c r="AX52" s="109"/>
      <c r="AY52" s="109"/>
      <c r="AZ52" s="109"/>
      <c r="BA52" s="109"/>
      <c r="BB52" s="109"/>
      <c r="BC52" s="109"/>
      <c r="BD52" s="109"/>
      <c r="BE52" s="109"/>
    </row>
    <row r="53" spans="2:57" ht="15">
      <c r="B53" s="153"/>
      <c r="C53" s="140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14"/>
      <c r="AX53" s="114"/>
      <c r="AY53" s="114"/>
      <c r="AZ53" s="114"/>
      <c r="BA53" s="114"/>
      <c r="BB53" s="114"/>
      <c r="BC53" s="114"/>
      <c r="BD53" s="114"/>
      <c r="BE53" s="114"/>
    </row>
    <row r="54" spans="2:57" ht="15">
      <c r="B54" s="153"/>
      <c r="C54" s="140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</row>
    <row r="55" spans="2:57" ht="15">
      <c r="B55" s="153"/>
      <c r="C55" s="140"/>
      <c r="D55" s="108"/>
      <c r="E55" s="108"/>
      <c r="F55" s="108"/>
      <c r="G55" s="144"/>
      <c r="H55" s="108"/>
      <c r="I55" s="108"/>
      <c r="J55" s="108"/>
      <c r="K55" s="108"/>
      <c r="L55" s="108"/>
      <c r="M55" s="108"/>
      <c r="N55" s="108"/>
      <c r="O55" s="108"/>
      <c r="P55" s="108"/>
      <c r="Q55" s="144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</row>
    <row r="56" spans="2:57" ht="15">
      <c r="B56" s="153"/>
      <c r="C56" s="129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14"/>
      <c r="BB56" s="114"/>
      <c r="BC56" s="114"/>
      <c r="BD56" s="114"/>
      <c r="BE56" s="114"/>
    </row>
    <row r="57" spans="2:57" s="2" customFormat="1" ht="15">
      <c r="B57" s="153"/>
      <c r="C57" s="140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</row>
    <row r="58" spans="2:57" ht="15">
      <c r="B58" s="153"/>
      <c r="C58" s="140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44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</row>
    <row r="59" spans="2:57" ht="15">
      <c r="B59" s="139"/>
      <c r="C59" s="12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</row>
    <row r="60" spans="2:57" ht="15">
      <c r="B60" s="139"/>
      <c r="C60" s="12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</row>
    <row r="61" spans="2:57" ht="15">
      <c r="B61" s="139"/>
      <c r="C61" s="12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14"/>
      <c r="AT61" s="114"/>
      <c r="AU61" s="114"/>
      <c r="AV61" s="114"/>
      <c r="AW61" s="114"/>
      <c r="AX61" s="114"/>
      <c r="AY61" s="114"/>
      <c r="AZ61" s="114"/>
      <c r="BA61" s="109"/>
      <c r="BB61" s="114"/>
      <c r="BC61" s="114"/>
      <c r="BD61" s="114"/>
      <c r="BE61" s="114"/>
    </row>
    <row r="62" spans="2:57" ht="15">
      <c r="B62" s="139"/>
      <c r="C62" s="12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</row>
    <row r="63" spans="2:51" ht="15">
      <c r="B63" s="132"/>
      <c r="C63" s="132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</row>
    <row r="64" spans="2:51" ht="15">
      <c r="B64" s="132"/>
      <c r="C64" s="132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</row>
    <row r="65" spans="2:51" ht="15">
      <c r="B65" s="132"/>
      <c r="C65" s="132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</row>
    <row r="66" spans="2:51" ht="15">
      <c r="B66" s="132"/>
      <c r="C66" s="132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</row>
    <row r="67" spans="2:51" ht="15">
      <c r="B67" s="132"/>
      <c r="C67" s="132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</row>
    <row r="68" spans="2:51" ht="15">
      <c r="B68" s="132"/>
      <c r="C68" s="132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</row>
    <row r="69" spans="2:51" ht="15">
      <c r="B69" s="132"/>
      <c r="C69" s="132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</row>
    <row r="70" spans="2:51" ht="15">
      <c r="B70" s="132"/>
      <c r="C70" s="132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</row>
    <row r="71" spans="2:51" ht="15">
      <c r="B71" s="132"/>
      <c r="C71" s="132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</row>
    <row r="72" spans="2:51" ht="15">
      <c r="B72" s="132"/>
      <c r="C72" s="132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</row>
    <row r="73" spans="2:51" ht="15">
      <c r="B73" s="132"/>
      <c r="C73" s="132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</row>
    <row r="74" spans="2:51" ht="15">
      <c r="B74" s="132"/>
      <c r="C74" s="132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</row>
    <row r="75" spans="2:51" ht="15">
      <c r="B75" s="132"/>
      <c r="C75" s="132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</row>
    <row r="76" spans="2:51" ht="15">
      <c r="B76" s="132"/>
      <c r="C76" s="132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</row>
    <row r="77" spans="2:51" ht="15">
      <c r="B77" s="132"/>
      <c r="C77" s="132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</row>
    <row r="78" spans="2:51" ht="15">
      <c r="B78" s="132"/>
      <c r="C78" s="132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</row>
    <row r="79" spans="2:51" ht="15">
      <c r="B79" s="132"/>
      <c r="C79" s="132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</row>
    <row r="80" spans="2:51" ht="15">
      <c r="B80" s="132"/>
      <c r="C80" s="132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</row>
    <row r="81" spans="2:51" ht="15">
      <c r="B81" s="132"/>
      <c r="C81" s="132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</row>
    <row r="82" spans="2:51" ht="15">
      <c r="B82" s="132"/>
      <c r="C82" s="132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</row>
    <row r="83" spans="2:51" ht="15">
      <c r="B83" s="132"/>
      <c r="C83" s="132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</row>
    <row r="84" spans="2:51" ht="15">
      <c r="B84" s="132"/>
      <c r="C84" s="132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</row>
    <row r="85" spans="2:51" ht="15">
      <c r="B85" s="132"/>
      <c r="C85" s="132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</row>
    <row r="86" spans="2:51" ht="15">
      <c r="B86" s="132"/>
      <c r="C86" s="132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</row>
    <row r="87" spans="2:51" ht="15">
      <c r="B87" s="132"/>
      <c r="C87" s="132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</row>
    <row r="88" spans="2:51" ht="15">
      <c r="B88" s="132"/>
      <c r="C88" s="132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</row>
    <row r="89" spans="2:51" ht="15">
      <c r="B89" s="132"/>
      <c r="C89" s="132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</row>
    <row r="90" spans="2:51" ht="15">
      <c r="B90" s="132"/>
      <c r="C90" s="132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</row>
    <row r="91" spans="2:51" ht="15">
      <c r="B91" s="132"/>
      <c r="C91" s="132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</row>
    <row r="92" spans="2:51" ht="15">
      <c r="B92" s="132"/>
      <c r="C92" s="132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</row>
    <row r="93" spans="2:51" ht="15">
      <c r="B93" s="132"/>
      <c r="C93" s="132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</row>
    <row r="94" spans="2:51" ht="15">
      <c r="B94" s="132"/>
      <c r="C94" s="132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</row>
    <row r="95" spans="2:51" ht="15">
      <c r="B95" s="132"/>
      <c r="C95" s="132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</row>
    <row r="96" spans="2:51" ht="15">
      <c r="B96" s="132"/>
      <c r="C96" s="132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</row>
    <row r="97" spans="2:51" ht="15">
      <c r="B97" s="132"/>
      <c r="C97" s="132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</row>
    <row r="98" spans="2:51" ht="15">
      <c r="B98" s="132"/>
      <c r="C98" s="132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</row>
    <row r="99" spans="2:51" ht="15">
      <c r="B99" s="132"/>
      <c r="C99" s="132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</row>
    <row r="100" spans="2:51" ht="15">
      <c r="B100" s="132"/>
      <c r="C100" s="132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</row>
    <row r="101" spans="2:51" ht="15">
      <c r="B101" s="132"/>
      <c r="C101" s="132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</row>
    <row r="102" spans="2:51" ht="15">
      <c r="B102" s="132"/>
      <c r="C102" s="132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</row>
    <row r="103" spans="2:51" ht="15">
      <c r="B103" s="132"/>
      <c r="C103" s="132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</row>
    <row r="104" spans="2:51" ht="15">
      <c r="B104" s="132"/>
      <c r="C104" s="132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</row>
    <row r="105" spans="2:51" ht="15">
      <c r="B105" s="132"/>
      <c r="C105" s="132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</row>
    <row r="106" spans="2:51" ht="15">
      <c r="B106" s="132"/>
      <c r="C106" s="132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</row>
    <row r="107" spans="2:51" ht="15">
      <c r="B107" s="132"/>
      <c r="C107" s="132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</row>
    <row r="108" spans="2:51" ht="15">
      <c r="B108" s="132"/>
      <c r="C108" s="132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</row>
    <row r="109" spans="2:51" ht="15">
      <c r="B109" s="132"/>
      <c r="C109" s="132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</row>
    <row r="110" spans="2:51" ht="15">
      <c r="B110" s="132"/>
      <c r="C110" s="132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</row>
    <row r="111" spans="2:51" ht="15">
      <c r="B111" s="132"/>
      <c r="C111" s="132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</row>
    <row r="112" spans="2:51" ht="15">
      <c r="B112" s="132"/>
      <c r="C112" s="132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</row>
    <row r="113" spans="2:51" ht="15">
      <c r="B113" s="132"/>
      <c r="C113" s="132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</row>
    <row r="114" spans="2:51" ht="15">
      <c r="B114" s="132"/>
      <c r="C114" s="132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</row>
    <row r="115" spans="2:51" ht="15">
      <c r="B115" s="132"/>
      <c r="C115" s="132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</row>
    <row r="116" spans="2:51" ht="15">
      <c r="B116" s="132"/>
      <c r="C116" s="132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</row>
    <row r="117" spans="2:51" ht="15">
      <c r="B117" s="132"/>
      <c r="C117" s="132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</row>
    <row r="118" spans="2:51" ht="15">
      <c r="B118" s="132"/>
      <c r="C118" s="132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</row>
    <row r="119" spans="2:51" ht="15">
      <c r="B119" s="132"/>
      <c r="C119" s="132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</row>
    <row r="120" spans="2:51" ht="15">
      <c r="B120" s="132"/>
      <c r="C120" s="132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</row>
    <row r="121" spans="2:51" ht="15">
      <c r="B121" s="132"/>
      <c r="C121" s="132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</row>
    <row r="122" spans="2:51" ht="15">
      <c r="B122" s="132"/>
      <c r="C122" s="132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</row>
    <row r="123" spans="2:51" ht="15">
      <c r="B123" s="132"/>
      <c r="C123" s="132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</row>
    <row r="124" spans="2:51" ht="15">
      <c r="B124" s="132"/>
      <c r="C124" s="132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</row>
    <row r="125" spans="2:51" ht="15">
      <c r="B125" s="132"/>
      <c r="C125" s="132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</row>
    <row r="126" spans="2:51" ht="15">
      <c r="B126" s="132"/>
      <c r="C126" s="132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</row>
    <row r="127" spans="2:51" ht="15">
      <c r="B127" s="132"/>
      <c r="C127" s="132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</row>
    <row r="128" spans="2:51" ht="15">
      <c r="B128" s="132"/>
      <c r="C128" s="132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</row>
    <row r="129" spans="2:51" ht="15">
      <c r="B129" s="132"/>
      <c r="C129" s="132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</row>
    <row r="130" spans="2:51" ht="15">
      <c r="B130" s="132"/>
      <c r="C130" s="132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</row>
    <row r="131" spans="2:51" ht="15">
      <c r="B131" s="132"/>
      <c r="C131" s="132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</row>
    <row r="132" spans="2:51" ht="15">
      <c r="B132" s="132"/>
      <c r="C132" s="132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</row>
    <row r="133" spans="2:51" ht="15">
      <c r="B133" s="132"/>
      <c r="C133" s="132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</row>
    <row r="134" spans="2:51" ht="15">
      <c r="B134" s="132"/>
      <c r="C134" s="132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</row>
    <row r="135" spans="2:51" ht="15">
      <c r="B135" s="132"/>
      <c r="C135" s="132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</row>
    <row r="136" spans="2:51" ht="15">
      <c r="B136" s="132"/>
      <c r="C136" s="132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</row>
    <row r="137" spans="2:51" ht="15">
      <c r="B137" s="132"/>
      <c r="C137" s="132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</row>
    <row r="138" spans="2:51" ht="15">
      <c r="B138" s="132"/>
      <c r="C138" s="132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</row>
    <row r="139" spans="2:51" ht="15">
      <c r="B139" s="132"/>
      <c r="C139" s="132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</row>
    <row r="140" spans="2:51" ht="15">
      <c r="B140" s="132"/>
      <c r="C140" s="132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</row>
    <row r="141" spans="2:51" ht="15">
      <c r="B141" s="132"/>
      <c r="C141" s="132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</row>
    <row r="142" spans="2:51" ht="15">
      <c r="B142" s="132"/>
      <c r="C142" s="132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</row>
    <row r="143" spans="2:51" ht="15">
      <c r="B143" s="132"/>
      <c r="C143" s="132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</row>
    <row r="144" spans="2:51" ht="15">
      <c r="B144" s="132"/>
      <c r="C144" s="132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</row>
    <row r="145" spans="2:51" ht="15">
      <c r="B145" s="132"/>
      <c r="C145" s="132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</row>
    <row r="146" spans="2:51" ht="15">
      <c r="B146" s="132"/>
      <c r="C146" s="132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</row>
    <row r="147" spans="2:51" ht="15">
      <c r="B147" s="132"/>
      <c r="C147" s="132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</row>
    <row r="148" spans="2:51" ht="15">
      <c r="B148" s="132"/>
      <c r="C148" s="132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</row>
    <row r="149" spans="2:51" ht="15">
      <c r="B149" s="132"/>
      <c r="C149" s="132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</row>
    <row r="150" spans="2:51" ht="15">
      <c r="B150" s="132"/>
      <c r="C150" s="132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</row>
    <row r="151" spans="2:51" ht="15">
      <c r="B151" s="132"/>
      <c r="C151" s="132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</row>
    <row r="152" spans="2:51" ht="15">
      <c r="B152" s="132"/>
      <c r="C152" s="132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</row>
    <row r="153" spans="2:51" ht="15">
      <c r="B153" s="132"/>
      <c r="C153" s="132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</row>
    <row r="154" spans="2:51" ht="15">
      <c r="B154" s="132"/>
      <c r="C154" s="132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</row>
    <row r="155" spans="2:51" ht="15">
      <c r="B155" s="132"/>
      <c r="C155" s="132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</row>
    <row r="156" spans="2:51" ht="15">
      <c r="B156" s="132"/>
      <c r="C156" s="132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</row>
    <row r="157" spans="2:51" ht="15">
      <c r="B157" s="132"/>
      <c r="C157" s="132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</row>
    <row r="158" spans="2:51" ht="15">
      <c r="B158" s="132"/>
      <c r="C158" s="132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</row>
    <row r="159" spans="2:51" ht="15">
      <c r="B159" s="132"/>
      <c r="C159" s="132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</row>
    <row r="160" spans="2:51" ht="15">
      <c r="B160" s="132"/>
      <c r="C160" s="132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</row>
    <row r="161" spans="2:51" ht="15">
      <c r="B161" s="132"/>
      <c r="C161" s="132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</row>
    <row r="162" spans="2:51" ht="15">
      <c r="B162" s="132"/>
      <c r="C162" s="132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</row>
    <row r="163" spans="2:51" ht="15">
      <c r="B163" s="132"/>
      <c r="C163" s="132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</row>
    <row r="164" spans="2:51" ht="15">
      <c r="B164" s="132"/>
      <c r="C164" s="132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</row>
    <row r="165" spans="2:51" ht="15">
      <c r="B165" s="132"/>
      <c r="C165" s="132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</row>
    <row r="166" spans="2:51" ht="15">
      <c r="B166" s="132"/>
      <c r="C166" s="132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</row>
    <row r="167" spans="2:51" ht="15">
      <c r="B167" s="132"/>
      <c r="C167" s="132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</row>
    <row r="168" spans="2:51" ht="15">
      <c r="B168" s="132"/>
      <c r="C168" s="132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</row>
    <row r="169" spans="2:51" ht="15">
      <c r="B169" s="132"/>
      <c r="C169" s="132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</row>
    <row r="170" spans="2:51" ht="15">
      <c r="B170" s="132"/>
      <c r="C170" s="132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</row>
    <row r="171" spans="2:51" ht="15">
      <c r="B171" s="132"/>
      <c r="C171" s="132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</row>
    <row r="172" spans="2:51" ht="15">
      <c r="B172" s="132"/>
      <c r="C172" s="132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</row>
    <row r="173" spans="2:51" ht="15">
      <c r="B173" s="132"/>
      <c r="C173" s="132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</row>
    <row r="174" spans="2:51" ht="15">
      <c r="B174" s="132"/>
      <c r="C174" s="132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</row>
    <row r="175" spans="2:51" ht="15">
      <c r="B175" s="132"/>
      <c r="C175" s="132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</row>
    <row r="176" spans="2:51" ht="15">
      <c r="B176" s="132"/>
      <c r="C176" s="132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</row>
    <row r="177" spans="2:51" ht="15">
      <c r="B177" s="132"/>
      <c r="C177" s="132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</row>
    <row r="178" spans="2:51" ht="15">
      <c r="B178" s="132"/>
      <c r="C178" s="132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</row>
    <row r="179" spans="2:51" ht="15">
      <c r="B179" s="132"/>
      <c r="C179" s="132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</row>
    <row r="180" spans="2:51" ht="15">
      <c r="B180" s="132"/>
      <c r="C180" s="132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</row>
    <row r="181" spans="2:51" ht="15">
      <c r="B181" s="132"/>
      <c r="C181" s="132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</row>
    <row r="182" spans="2:51" ht="15">
      <c r="B182" s="132"/>
      <c r="C182" s="132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</row>
    <row r="183" spans="2:51" ht="15">
      <c r="B183" s="132"/>
      <c r="C183" s="132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</row>
    <row r="184" spans="2:51" ht="15">
      <c r="B184" s="132"/>
      <c r="C184" s="132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</row>
    <row r="185" spans="2:51" ht="15">
      <c r="B185" s="132"/>
      <c r="C185" s="132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</row>
    <row r="186" spans="2:51" ht="15">
      <c r="B186" s="132"/>
      <c r="C186" s="132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</row>
    <row r="65499" ht="15">
      <c r="IV65499">
        <v>7</v>
      </c>
    </row>
  </sheetData>
  <sheetProtection/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6"/>
  <sheetViews>
    <sheetView zoomScale="80" zoomScaleNormal="80" zoomScalePageLayoutView="0" workbookViewId="0" topLeftCell="A1">
      <pane xSplit="1" ySplit="8" topLeftCell="B17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S177" sqref="S177"/>
    </sheetView>
  </sheetViews>
  <sheetFormatPr defaultColWidth="11.421875" defaultRowHeight="15"/>
  <cols>
    <col min="1" max="1" width="4.421875" style="0" customWidth="1"/>
    <col min="2" max="2" width="7.8515625" style="0" customWidth="1"/>
    <col min="3" max="3" width="16.421875" style="0" customWidth="1"/>
    <col min="4" max="4" width="6.421875" style="0" customWidth="1"/>
    <col min="5" max="5" width="5.8515625" style="0" customWidth="1"/>
    <col min="6" max="6" width="6.00390625" style="0" customWidth="1"/>
    <col min="7" max="8" width="5.57421875" style="0" customWidth="1"/>
    <col min="9" max="9" width="6.57421875" style="0" customWidth="1"/>
    <col min="10" max="10" width="5.8515625" style="0" customWidth="1"/>
    <col min="11" max="11" width="6.421875" style="0" customWidth="1"/>
    <col min="12" max="12" width="5.421875" style="0" customWidth="1"/>
    <col min="13" max="13" width="6.140625" style="0" customWidth="1"/>
    <col min="14" max="14" width="13.00390625" style="0" customWidth="1"/>
    <col min="15" max="15" width="6.421875" style="0" customWidth="1"/>
    <col min="16" max="16" width="6.140625" style="0" customWidth="1"/>
    <col min="17" max="18" width="6.00390625" style="0" customWidth="1"/>
    <col min="19" max="19" width="6.140625" style="0" customWidth="1"/>
    <col min="20" max="21" width="5.8515625" style="0" customWidth="1"/>
    <col min="22" max="23" width="6.00390625" style="0" customWidth="1"/>
    <col min="24" max="24" width="6.8515625" style="0" customWidth="1"/>
    <col min="25" max="25" width="7.421875" style="0" customWidth="1"/>
    <col min="26" max="26" width="3.421875" style="0" customWidth="1"/>
    <col min="27" max="27" width="6.7109375" style="2" customWidth="1"/>
    <col min="28" max="28" width="8.140625" style="2" customWidth="1"/>
    <col min="29" max="29" width="9.00390625" style="2" customWidth="1"/>
    <col min="30" max="30" width="7.8515625" style="2" customWidth="1"/>
    <col min="31" max="31" width="6.57421875" style="2" customWidth="1"/>
  </cols>
  <sheetData>
    <row r="1" spans="4:14" ht="15.75">
      <c r="D1" t="s">
        <v>83</v>
      </c>
      <c r="M1" t="s">
        <v>5</v>
      </c>
      <c r="N1" s="26">
        <v>43566</v>
      </c>
    </row>
    <row r="2" ht="15">
      <c r="N2" s="113"/>
    </row>
    <row r="3" spans="3:25" ht="15">
      <c r="C3" s="5" t="s">
        <v>8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 t="s">
        <v>9</v>
      </c>
      <c r="N3" s="5"/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 t="s">
        <v>10</v>
      </c>
      <c r="Y3" s="5" t="s">
        <v>11</v>
      </c>
    </row>
    <row r="4" spans="3:25" ht="15">
      <c r="C4" s="6" t="s">
        <v>12</v>
      </c>
      <c r="D4" s="10">
        <v>443</v>
      </c>
      <c r="E4" s="10">
        <v>326</v>
      </c>
      <c r="F4" s="10">
        <v>351</v>
      </c>
      <c r="G4" s="10">
        <v>164</v>
      </c>
      <c r="H4" s="10">
        <v>324</v>
      </c>
      <c r="I4" s="10">
        <v>145</v>
      </c>
      <c r="J4" s="10">
        <v>465</v>
      </c>
      <c r="K4" s="10">
        <v>315</v>
      </c>
      <c r="L4" s="10">
        <v>326</v>
      </c>
      <c r="M4" s="10">
        <f>SUM(D4:L4)</f>
        <v>2859</v>
      </c>
      <c r="N4" s="15"/>
      <c r="O4" s="10">
        <v>486</v>
      </c>
      <c r="P4" s="10">
        <v>356</v>
      </c>
      <c r="Q4" s="10">
        <v>147</v>
      </c>
      <c r="R4" s="10">
        <v>445</v>
      </c>
      <c r="S4" s="10">
        <v>153</v>
      </c>
      <c r="T4" s="10">
        <v>386</v>
      </c>
      <c r="U4" s="10">
        <v>435</v>
      </c>
      <c r="V4" s="10">
        <v>361</v>
      </c>
      <c r="W4" s="10">
        <v>149</v>
      </c>
      <c r="X4" s="10">
        <f>SUM(O4:W4)</f>
        <v>2918</v>
      </c>
      <c r="Y4" s="10">
        <f>M4+X4</f>
        <v>5777</v>
      </c>
    </row>
    <row r="5" spans="3:25" ht="15">
      <c r="C5" s="7" t="s">
        <v>13</v>
      </c>
      <c r="D5" s="9">
        <v>443</v>
      </c>
      <c r="E5" s="9">
        <v>320</v>
      </c>
      <c r="F5" s="112">
        <v>345</v>
      </c>
      <c r="G5" s="9">
        <v>156</v>
      </c>
      <c r="H5" s="9">
        <v>315</v>
      </c>
      <c r="I5" s="9">
        <v>140</v>
      </c>
      <c r="J5" s="9">
        <v>465</v>
      </c>
      <c r="K5" s="9">
        <v>315</v>
      </c>
      <c r="L5" s="9">
        <v>326</v>
      </c>
      <c r="M5" s="9">
        <f>SUM(D5:L5)</f>
        <v>2825</v>
      </c>
      <c r="N5" s="15"/>
      <c r="O5" s="9">
        <v>470</v>
      </c>
      <c r="P5" s="9">
        <v>351</v>
      </c>
      <c r="Q5" s="9">
        <v>140</v>
      </c>
      <c r="R5" s="9">
        <v>440</v>
      </c>
      <c r="S5" s="9">
        <v>147</v>
      </c>
      <c r="T5" s="9">
        <v>386</v>
      </c>
      <c r="U5" s="9">
        <v>435</v>
      </c>
      <c r="V5" s="9">
        <v>324</v>
      </c>
      <c r="W5" s="9">
        <v>149</v>
      </c>
      <c r="X5" s="9">
        <f>SUM(O5:W5)</f>
        <v>2842</v>
      </c>
      <c r="Y5" s="9">
        <f>M5+X5</f>
        <v>5667</v>
      </c>
    </row>
    <row r="6" spans="3:25" ht="15">
      <c r="C6" s="8" t="s">
        <v>14</v>
      </c>
      <c r="D6" s="16">
        <v>393</v>
      </c>
      <c r="E6" s="16">
        <v>287</v>
      </c>
      <c r="F6" s="16">
        <v>304</v>
      </c>
      <c r="G6" s="16">
        <v>126</v>
      </c>
      <c r="H6" s="16">
        <v>262</v>
      </c>
      <c r="I6" s="16">
        <v>123</v>
      </c>
      <c r="J6" s="16">
        <v>414</v>
      </c>
      <c r="K6" s="16">
        <v>273</v>
      </c>
      <c r="L6" s="16">
        <v>254</v>
      </c>
      <c r="M6" s="16">
        <f>SUM(D6:L6)</f>
        <v>2436</v>
      </c>
      <c r="N6" s="15"/>
      <c r="O6" s="16">
        <v>404</v>
      </c>
      <c r="P6" s="16">
        <v>315</v>
      </c>
      <c r="Q6" s="16">
        <v>118</v>
      </c>
      <c r="R6" s="16">
        <v>383</v>
      </c>
      <c r="S6" s="16">
        <v>108</v>
      </c>
      <c r="T6" s="16">
        <v>340</v>
      </c>
      <c r="U6" s="16">
        <v>383</v>
      </c>
      <c r="V6" s="16">
        <v>283</v>
      </c>
      <c r="W6" s="16">
        <v>101</v>
      </c>
      <c r="X6" s="16">
        <f>SUM(O6:W6)</f>
        <v>2435</v>
      </c>
      <c r="Y6" s="16">
        <f>M6+X6</f>
        <v>4871</v>
      </c>
    </row>
    <row r="7" spans="3:25" ht="15.75">
      <c r="C7" s="17" t="s">
        <v>15</v>
      </c>
      <c r="D7" s="18">
        <v>5</v>
      </c>
      <c r="E7" s="18">
        <v>4</v>
      </c>
      <c r="F7" s="18">
        <v>4</v>
      </c>
      <c r="G7" s="18">
        <v>3</v>
      </c>
      <c r="H7" s="18">
        <v>4</v>
      </c>
      <c r="I7" s="18">
        <v>3</v>
      </c>
      <c r="J7" s="18">
        <v>5</v>
      </c>
      <c r="K7" s="18">
        <v>4</v>
      </c>
      <c r="L7" s="18">
        <v>4</v>
      </c>
      <c r="M7" s="18">
        <f>SUM(D7:L7)</f>
        <v>36</v>
      </c>
      <c r="N7" s="14"/>
      <c r="O7" s="18">
        <v>5</v>
      </c>
      <c r="P7" s="18">
        <v>4</v>
      </c>
      <c r="Q7" s="18">
        <v>3</v>
      </c>
      <c r="R7" s="18">
        <v>5</v>
      </c>
      <c r="S7" s="18">
        <v>3</v>
      </c>
      <c r="T7" s="18">
        <v>4</v>
      </c>
      <c r="U7" s="18">
        <v>5</v>
      </c>
      <c r="V7" s="18">
        <v>4</v>
      </c>
      <c r="W7" s="18">
        <v>3</v>
      </c>
      <c r="X7" s="18">
        <f>SUM(O7:W7)</f>
        <v>36</v>
      </c>
      <c r="Y7" s="18">
        <f>M7+X7</f>
        <v>72</v>
      </c>
    </row>
    <row r="8" spans="3:25" ht="15.75" thickBot="1">
      <c r="C8" s="46" t="s">
        <v>22</v>
      </c>
      <c r="D8" s="24">
        <v>18</v>
      </c>
      <c r="E8" s="24">
        <v>12</v>
      </c>
      <c r="F8" s="24">
        <v>6</v>
      </c>
      <c r="G8" s="24">
        <v>4</v>
      </c>
      <c r="H8" s="24">
        <v>2</v>
      </c>
      <c r="I8" s="24">
        <v>8</v>
      </c>
      <c r="J8" s="24">
        <v>16</v>
      </c>
      <c r="K8" s="24">
        <v>14</v>
      </c>
      <c r="L8" s="24">
        <v>10</v>
      </c>
      <c r="M8" s="24" t="s">
        <v>1</v>
      </c>
      <c r="N8" s="23"/>
      <c r="O8" s="24">
        <v>5</v>
      </c>
      <c r="P8" s="24">
        <v>3</v>
      </c>
      <c r="Q8" s="24">
        <v>15</v>
      </c>
      <c r="R8" s="24">
        <v>11</v>
      </c>
      <c r="S8" s="24">
        <v>13</v>
      </c>
      <c r="T8" s="24">
        <v>1</v>
      </c>
      <c r="U8" s="24">
        <v>17</v>
      </c>
      <c r="V8" s="24">
        <v>9</v>
      </c>
      <c r="W8" s="24">
        <v>7</v>
      </c>
      <c r="X8" s="24" t="s">
        <v>1</v>
      </c>
      <c r="Y8" s="22" t="s">
        <v>1</v>
      </c>
    </row>
    <row r="9" spans="2:25" ht="15">
      <c r="B9" s="54"/>
      <c r="C9" s="56" t="s">
        <v>33</v>
      </c>
      <c r="D9" s="48">
        <v>1</v>
      </c>
      <c r="E9" s="48">
        <v>1</v>
      </c>
      <c r="F9" s="48">
        <v>2</v>
      </c>
      <c r="G9" s="48">
        <v>2</v>
      </c>
      <c r="H9" s="48">
        <v>2</v>
      </c>
      <c r="I9" s="48">
        <v>1</v>
      </c>
      <c r="J9" s="48">
        <v>1</v>
      </c>
      <c r="K9" s="48">
        <v>1</v>
      </c>
      <c r="L9" s="48">
        <v>1</v>
      </c>
      <c r="M9" s="48">
        <f aca="true" t="shared" si="0" ref="M9:M14">SUM(D9:L9)</f>
        <v>12</v>
      </c>
      <c r="N9" s="56" t="str">
        <f aca="true" t="shared" si="1" ref="N9:N14">C9</f>
        <v>Coups rendus </v>
      </c>
      <c r="O9" s="48">
        <v>2</v>
      </c>
      <c r="P9" s="48">
        <v>2</v>
      </c>
      <c r="Q9" s="48">
        <v>1</v>
      </c>
      <c r="R9" s="48">
        <v>1</v>
      </c>
      <c r="S9" s="48">
        <v>1</v>
      </c>
      <c r="T9" s="48">
        <v>2</v>
      </c>
      <c r="U9" s="48">
        <v>1</v>
      </c>
      <c r="V9" s="48">
        <v>1</v>
      </c>
      <c r="W9" s="48">
        <v>1</v>
      </c>
      <c r="X9" s="48">
        <f aca="true" t="shared" si="2" ref="X9:X14">SUM(O9:W9)</f>
        <v>12</v>
      </c>
      <c r="Y9" s="49">
        <f aca="true" t="shared" si="3" ref="Y9:Y14">M9+X9</f>
        <v>24</v>
      </c>
    </row>
    <row r="10" spans="1:27" ht="15.75">
      <c r="A10" t="s">
        <v>76</v>
      </c>
      <c r="B10" s="83" t="str">
        <f>VLOOKUP(A10,'[1]ref'!$B$3:$C$84,2,FALSE)</f>
        <v>ASer</v>
      </c>
      <c r="C10" s="25" t="s">
        <v>34</v>
      </c>
      <c r="D10" s="25">
        <v>7</v>
      </c>
      <c r="E10" s="25">
        <v>6</v>
      </c>
      <c r="F10" s="25">
        <v>6</v>
      </c>
      <c r="G10" s="25">
        <v>4</v>
      </c>
      <c r="H10" s="25">
        <v>5</v>
      </c>
      <c r="I10" s="25">
        <v>3</v>
      </c>
      <c r="J10" s="25">
        <v>9</v>
      </c>
      <c r="K10" s="25">
        <v>6</v>
      </c>
      <c r="L10" s="25">
        <v>6</v>
      </c>
      <c r="M10" s="20">
        <f>SUM(D10:L10)</f>
        <v>52</v>
      </c>
      <c r="N10" s="20" t="str">
        <f>C10</f>
        <v>Score </v>
      </c>
      <c r="O10" s="25">
        <v>7</v>
      </c>
      <c r="P10" s="25">
        <v>6</v>
      </c>
      <c r="Q10" s="25">
        <v>5</v>
      </c>
      <c r="R10" s="25">
        <v>8</v>
      </c>
      <c r="S10" s="25">
        <v>4</v>
      </c>
      <c r="T10" s="25">
        <v>7</v>
      </c>
      <c r="U10" s="25">
        <v>8</v>
      </c>
      <c r="V10" s="25">
        <v>7</v>
      </c>
      <c r="W10" s="135">
        <v>7</v>
      </c>
      <c r="X10" s="20">
        <f>SUM(O10:W10)</f>
        <v>59</v>
      </c>
      <c r="Y10" s="50">
        <f t="shared" si="3"/>
        <v>111</v>
      </c>
      <c r="Z10">
        <f>Y10-$Y$7</f>
        <v>39</v>
      </c>
      <c r="AA10">
        <f>Y10-$Y$7</f>
        <v>39</v>
      </c>
    </row>
    <row r="11" spans="2:27" ht="16.5" thickBot="1">
      <c r="B11" s="55"/>
      <c r="C11" s="57" t="s">
        <v>35</v>
      </c>
      <c r="D11" s="52">
        <f>IF((D10-(D$7+D9))=-1,3,(IF((D10-(D$7+D9))=-2,4,(IF((D10-(D$7+D9))=-3,5,(IF((D10-(D$7+D9))=0,2,(IF((D10-(D$7+D9))=1,1,(IF((D10-(D$7+D9))=2,0,(IF((D10-(D$7+D9))=3," ","  ")))))))))))))</f>
        <v>1</v>
      </c>
      <c r="E11" s="52">
        <f aca="true" t="shared" si="4" ref="E11:L11">IF((E10-(E$7+E9))=-1,3,(IF((E10-(E$7+E9))=-2,4,(IF((E10-(E$7+E9))=-3,5,(IF((E10-(E$7+E9))=0,2,(IF((E10-(E$7+E9))=1,1,(IF((E10-(E$7+E9))=2,0,(IF((E10-(E$7+E9))=3," ","  ")))))))))))))</f>
        <v>1</v>
      </c>
      <c r="F11" s="52">
        <f t="shared" si="4"/>
        <v>2</v>
      </c>
      <c r="G11" s="52">
        <f t="shared" si="4"/>
        <v>3</v>
      </c>
      <c r="H11" s="52">
        <f t="shared" si="4"/>
        <v>3</v>
      </c>
      <c r="I11" s="52">
        <f t="shared" si="4"/>
        <v>3</v>
      </c>
      <c r="J11" s="52" t="str">
        <f t="shared" si="4"/>
        <v> </v>
      </c>
      <c r="K11" s="52">
        <f t="shared" si="4"/>
        <v>1</v>
      </c>
      <c r="L11" s="52">
        <f t="shared" si="4"/>
        <v>1</v>
      </c>
      <c r="M11" s="52">
        <f t="shared" si="0"/>
        <v>15</v>
      </c>
      <c r="N11" s="57" t="str">
        <f t="shared" si="1"/>
        <v>Stableford </v>
      </c>
      <c r="O11" s="52">
        <f>IF((O10-(O$7+O9))=-1,3,(IF((O10-(O$7+O9))=-2,4,(IF((O10-(O$7+O9))=-3,5,(IF((O10-(O$7+O9))=0,2,(IF((O10-(O$7+O9))=1,1,(IF((O10-(O$7+O9))=2,0,(IF((O10-(O$7+O9))=3," ","  ")))))))))))))</f>
        <v>2</v>
      </c>
      <c r="P11" s="52">
        <f aca="true" t="shared" si="5" ref="P11:W11">IF((P10-(P$7+P9))=-1,3,(IF((P10-(P$7+P9))=-2,4,(IF((P10-(P$7+P9))=-3,5,(IF((P10-(P$7+P9))=0,2,(IF((P10-(P$7+P9))=1,1,(IF((P10-(P$7+P9))=2,0,(IF((P10-(P$7+P9))=3," ","  ")))))))))))))</f>
        <v>2</v>
      </c>
      <c r="Q11" s="52">
        <f t="shared" si="5"/>
        <v>1</v>
      </c>
      <c r="R11" s="52">
        <f t="shared" si="5"/>
        <v>0</v>
      </c>
      <c r="S11" s="52">
        <f t="shared" si="5"/>
        <v>2</v>
      </c>
      <c r="T11" s="52">
        <f t="shared" si="5"/>
        <v>1</v>
      </c>
      <c r="U11" s="52">
        <f t="shared" si="5"/>
        <v>0</v>
      </c>
      <c r="V11" s="52">
        <f t="shared" si="5"/>
        <v>0</v>
      </c>
      <c r="W11" s="52" t="str">
        <f t="shared" si="5"/>
        <v> </v>
      </c>
      <c r="X11" s="52">
        <f t="shared" si="2"/>
        <v>8</v>
      </c>
      <c r="Y11" s="53">
        <f>M11+X11</f>
        <v>23</v>
      </c>
      <c r="AA11" s="87"/>
    </row>
    <row r="12" spans="2:27" ht="15.75">
      <c r="B12" s="47"/>
      <c r="C12" s="64" t="s">
        <v>33</v>
      </c>
      <c r="D12" s="58">
        <v>1</v>
      </c>
      <c r="E12" s="58">
        <v>1</v>
      </c>
      <c r="F12" s="58">
        <v>1</v>
      </c>
      <c r="G12" s="58">
        <v>1</v>
      </c>
      <c r="H12" s="58">
        <v>1</v>
      </c>
      <c r="I12" s="58">
        <v>1</v>
      </c>
      <c r="J12" s="58">
        <v>1</v>
      </c>
      <c r="K12" s="58">
        <v>1</v>
      </c>
      <c r="L12" s="58">
        <v>1</v>
      </c>
      <c r="M12" s="58">
        <f t="shared" si="0"/>
        <v>9</v>
      </c>
      <c r="N12" s="64" t="str">
        <f t="shared" si="1"/>
        <v>Coups rendus </v>
      </c>
      <c r="O12" s="58">
        <v>1</v>
      </c>
      <c r="P12" s="58">
        <v>1</v>
      </c>
      <c r="Q12" s="58">
        <v>1</v>
      </c>
      <c r="R12" s="58">
        <v>1</v>
      </c>
      <c r="S12" s="58">
        <v>1</v>
      </c>
      <c r="T12" s="58">
        <v>2</v>
      </c>
      <c r="U12" s="58">
        <v>1</v>
      </c>
      <c r="V12" s="58">
        <v>1</v>
      </c>
      <c r="W12" s="58">
        <v>1</v>
      </c>
      <c r="X12" s="58">
        <f t="shared" si="2"/>
        <v>10</v>
      </c>
      <c r="Y12" s="59">
        <f t="shared" si="3"/>
        <v>19</v>
      </c>
      <c r="AA12" s="87"/>
    </row>
    <row r="13" spans="1:27" ht="15.75">
      <c r="A13" t="s">
        <v>77</v>
      </c>
      <c r="B13" s="83" t="s">
        <v>30</v>
      </c>
      <c r="C13" s="25" t="s">
        <v>36</v>
      </c>
      <c r="D13" s="25">
        <v>6</v>
      </c>
      <c r="E13" s="25">
        <v>7</v>
      </c>
      <c r="F13" s="25">
        <v>7</v>
      </c>
      <c r="G13" s="135">
        <v>5</v>
      </c>
      <c r="H13" s="135">
        <v>5</v>
      </c>
      <c r="I13" s="135">
        <v>5</v>
      </c>
      <c r="J13" s="135">
        <v>9</v>
      </c>
      <c r="K13" s="25">
        <v>4</v>
      </c>
      <c r="L13" s="25">
        <v>5</v>
      </c>
      <c r="M13" s="20">
        <f t="shared" si="0"/>
        <v>53</v>
      </c>
      <c r="N13" s="20" t="str">
        <f t="shared" si="1"/>
        <v>Score</v>
      </c>
      <c r="O13" s="25">
        <v>8</v>
      </c>
      <c r="P13" s="25">
        <v>6</v>
      </c>
      <c r="Q13" s="135">
        <v>3</v>
      </c>
      <c r="R13" s="25">
        <v>7</v>
      </c>
      <c r="S13" s="135">
        <v>4</v>
      </c>
      <c r="T13" s="135">
        <v>6</v>
      </c>
      <c r="U13" s="135">
        <v>7</v>
      </c>
      <c r="V13" s="135">
        <v>8</v>
      </c>
      <c r="W13" s="25">
        <v>5</v>
      </c>
      <c r="X13" s="20">
        <f t="shared" si="2"/>
        <v>54</v>
      </c>
      <c r="Y13" s="50">
        <f t="shared" si="3"/>
        <v>107</v>
      </c>
      <c r="Z13">
        <f>Y13-$Y$7</f>
        <v>35</v>
      </c>
      <c r="AA13">
        <f>Y13-$Y$7</f>
        <v>35</v>
      </c>
    </row>
    <row r="14" spans="2:27" ht="16.5" thickBot="1">
      <c r="B14" s="51"/>
      <c r="C14" s="65" t="s">
        <v>35</v>
      </c>
      <c r="D14" s="60">
        <f>IF((D13-(D$7+D12))=-1,3,(IF((D13-(D$7+D12))=-2,4,(IF((D13-(D$7+D12))=-3,5,(IF((D13-(D$7+D12))=0,2,(IF((D13-(D$7+D12))=1,1,(IF((D13-(D$7+D12))=2,0,(IF((D13-(D$7+D12))=3," ","  ")))))))))))))</f>
        <v>2</v>
      </c>
      <c r="E14" s="60">
        <f aca="true" t="shared" si="6" ref="E14:L14">IF((E13-(E$7+E12))=-1,3,(IF((E13-(E$7+E12))=-2,4,(IF((E13-(E$7+E12))=-3,5,(IF((E13-(E$7+E12))=0,2,(IF((E13-(E$7+E12))=1,1,(IF((E13-(E$7+E12))=2,0,(IF((E13-(E$7+E12))=3," ","  ")))))))))))))</f>
        <v>0</v>
      </c>
      <c r="F14" s="60">
        <f t="shared" si="6"/>
        <v>0</v>
      </c>
      <c r="G14" s="60">
        <f t="shared" si="6"/>
        <v>1</v>
      </c>
      <c r="H14" s="60">
        <f t="shared" si="6"/>
        <v>2</v>
      </c>
      <c r="I14" s="60">
        <f t="shared" si="6"/>
        <v>1</v>
      </c>
      <c r="J14" s="60" t="str">
        <f t="shared" si="6"/>
        <v> </v>
      </c>
      <c r="K14" s="60">
        <f t="shared" si="6"/>
        <v>3</v>
      </c>
      <c r="L14" s="60">
        <f t="shared" si="6"/>
        <v>2</v>
      </c>
      <c r="M14" s="60">
        <f t="shared" si="0"/>
        <v>11</v>
      </c>
      <c r="N14" s="65" t="str">
        <f t="shared" si="1"/>
        <v>Stableford </v>
      </c>
      <c r="O14" s="60">
        <f>IF((O13-(O$7+O12))=-1,3,(IF((O13-(O$7+O12))=-2,4,(IF((O13-(O$7+O12))=-3,5,(IF((O13-(O$7+O12))=0,2,(IF((O13-(O$7+O12))=1,1,(IF((O13-(O$7+O12))=2,0,(IF((O13-(O$7+O12))=3," ","  ")))))))))))))</f>
        <v>0</v>
      </c>
      <c r="P14" s="60">
        <f aca="true" t="shared" si="7" ref="P14:W14">IF((P13-(P$7+P12))=-1,3,(IF((P13-(P$7+P12))=-2,4,(IF((P13-(P$7+P12))=-3,5,(IF((P13-(P$7+P12))=0,2,(IF((P13-(P$7+P12))=1,1,(IF((P13-(P$7+P12))=2,0,(IF((P13-(P$7+P12))=3," ","  ")))))))))))))</f>
        <v>1</v>
      </c>
      <c r="Q14" s="60">
        <f t="shared" si="7"/>
        <v>3</v>
      </c>
      <c r="R14" s="60">
        <f t="shared" si="7"/>
        <v>1</v>
      </c>
      <c r="S14" s="60">
        <f t="shared" si="7"/>
        <v>2</v>
      </c>
      <c r="T14" s="60">
        <f t="shared" si="7"/>
        <v>2</v>
      </c>
      <c r="U14" s="60">
        <f t="shared" si="7"/>
        <v>1</v>
      </c>
      <c r="V14" s="60" t="str">
        <f t="shared" si="7"/>
        <v> </v>
      </c>
      <c r="W14" s="60">
        <f t="shared" si="7"/>
        <v>1</v>
      </c>
      <c r="X14" s="60">
        <f t="shared" si="2"/>
        <v>11</v>
      </c>
      <c r="Y14" s="61">
        <f t="shared" si="3"/>
        <v>22</v>
      </c>
      <c r="AA14" s="87"/>
    </row>
    <row r="15" spans="2:27" ht="15.75">
      <c r="B15" s="54"/>
      <c r="C15" s="56" t="s">
        <v>33</v>
      </c>
      <c r="D15" s="48">
        <v>1</v>
      </c>
      <c r="E15" s="48">
        <v>1</v>
      </c>
      <c r="F15" s="48">
        <v>2</v>
      </c>
      <c r="G15" s="48">
        <v>2</v>
      </c>
      <c r="H15" s="48">
        <v>2</v>
      </c>
      <c r="I15" s="48">
        <v>2</v>
      </c>
      <c r="J15" s="48">
        <v>1</v>
      </c>
      <c r="K15" s="48">
        <v>1</v>
      </c>
      <c r="L15" s="48">
        <v>2</v>
      </c>
      <c r="M15" s="48">
        <f aca="true" t="shared" si="8" ref="M15:M78">SUM(D15:L15)</f>
        <v>14</v>
      </c>
      <c r="N15" s="56" t="str">
        <f aca="true" t="shared" si="9" ref="N15:N78">C15</f>
        <v>Coups rendus </v>
      </c>
      <c r="O15" s="48">
        <v>2</v>
      </c>
      <c r="P15" s="48">
        <v>2</v>
      </c>
      <c r="Q15" s="48">
        <v>1</v>
      </c>
      <c r="R15" s="48">
        <v>1</v>
      </c>
      <c r="S15" s="48">
        <v>2</v>
      </c>
      <c r="T15" s="48">
        <v>2</v>
      </c>
      <c r="U15" s="48">
        <v>1</v>
      </c>
      <c r="V15" s="48">
        <v>1</v>
      </c>
      <c r="W15" s="48">
        <v>2</v>
      </c>
      <c r="X15" s="48">
        <f aca="true" t="shared" si="10" ref="X15:X78">SUM(O15:W15)</f>
        <v>14</v>
      </c>
      <c r="Y15" s="49">
        <f aca="true" t="shared" si="11" ref="Y15:Y78">M15+X15</f>
        <v>28</v>
      </c>
      <c r="AA15" s="87"/>
    </row>
    <row r="16" spans="1:27" ht="15.75">
      <c r="A16" t="s">
        <v>80</v>
      </c>
      <c r="B16" s="83" t="str">
        <f>VLOOKUP(A16,'[1]ref'!$B$3:$C$94,2,FALSE)</f>
        <v>PThi</v>
      </c>
      <c r="C16" s="25" t="s">
        <v>34</v>
      </c>
      <c r="D16" s="25"/>
      <c r="E16" s="25"/>
      <c r="F16" s="25"/>
      <c r="G16" s="25"/>
      <c r="H16" s="25"/>
      <c r="I16" s="25"/>
      <c r="J16" s="25" t="s">
        <v>147</v>
      </c>
      <c r="K16" s="25">
        <v>6</v>
      </c>
      <c r="L16" s="25">
        <v>6</v>
      </c>
      <c r="M16" s="20">
        <f>SUM(D16:L16)</f>
        <v>12</v>
      </c>
      <c r="N16" s="20" t="str">
        <f>C16</f>
        <v>Score </v>
      </c>
      <c r="O16" s="25">
        <v>8</v>
      </c>
      <c r="P16" s="25">
        <v>6</v>
      </c>
      <c r="Q16" s="135">
        <v>4</v>
      </c>
      <c r="R16" s="25">
        <v>9</v>
      </c>
      <c r="S16" s="25">
        <v>5</v>
      </c>
      <c r="T16" s="25">
        <v>8</v>
      </c>
      <c r="U16" s="25">
        <v>7</v>
      </c>
      <c r="V16" s="25">
        <v>5</v>
      </c>
      <c r="W16" s="25">
        <v>4</v>
      </c>
      <c r="X16" s="20">
        <f>SUM(O16:W16)</f>
        <v>56</v>
      </c>
      <c r="Y16" s="50">
        <f t="shared" si="11"/>
        <v>68</v>
      </c>
      <c r="Z16">
        <f>Y16-$Y$7</f>
        <v>-4</v>
      </c>
      <c r="AA16">
        <f>Y16-$Y$7</f>
        <v>-4</v>
      </c>
    </row>
    <row r="17" spans="2:27" ht="16.5" thickBot="1">
      <c r="B17" s="55"/>
      <c r="C17" s="57" t="s">
        <v>35</v>
      </c>
      <c r="D17" s="52" t="str">
        <f>IF((D16-(D$7+D15))=-1,3,(IF((D16-(D$7+D15))=-2,4,(IF((D16-(D$7+D15))=-3,5,(IF((D16-(D$7+D15))=0,2,(IF((D16-(D$7+D15))=1,1,(IF((D16-(D$7+D15))=2,0,(IF((D16-(D$7+D15))=3," ","  ")))))))))))))</f>
        <v>  </v>
      </c>
      <c r="E17" s="52" t="str">
        <f aca="true" t="shared" si="12" ref="E17:L17">IF((E16-(E$7+E15))=-1,3,(IF((E16-(E$7+E15))=-2,4,(IF((E16-(E$7+E15))=-3,5,(IF((E16-(E$7+E15))=0,2,(IF((E16-(E$7+E15))=1,1,(IF((E16-(E$7+E15))=2,0,(IF((E16-(E$7+E15))=3," ","  ")))))))))))))</f>
        <v>  </v>
      </c>
      <c r="F17" s="52" t="str">
        <f t="shared" si="12"/>
        <v>  </v>
      </c>
      <c r="G17" s="52" t="str">
        <f t="shared" si="12"/>
        <v>  </v>
      </c>
      <c r="H17" s="52" t="str">
        <f t="shared" si="12"/>
        <v>  </v>
      </c>
      <c r="I17" s="52" t="str">
        <f t="shared" si="12"/>
        <v>  </v>
      </c>
      <c r="J17" s="52" t="e">
        <f t="shared" si="12"/>
        <v>#VALUE!</v>
      </c>
      <c r="K17" s="52">
        <f t="shared" si="12"/>
        <v>1</v>
      </c>
      <c r="L17" s="52">
        <f t="shared" si="12"/>
        <v>2</v>
      </c>
      <c r="M17" s="52" t="e">
        <f t="shared" si="8"/>
        <v>#VALUE!</v>
      </c>
      <c r="N17" s="57" t="str">
        <f t="shared" si="9"/>
        <v>Stableford </v>
      </c>
      <c r="O17" s="52">
        <f>IF((O16-(O$7+O15))=-1,3,(IF((O16-(O$7+O15))=-2,4,(IF((O16-(O$7+O15))=-3,5,(IF((O16-(O$7+O15))=0,2,(IF((O16-(O$7+O15))=1,1,(IF((O16-(O$7+O15))=2,0,(IF((O16-(O$7+O15))=3," ","  ")))))))))))))</f>
        <v>1</v>
      </c>
      <c r="P17" s="52">
        <f aca="true" t="shared" si="13" ref="P17:W17">IF((P16-(P$7+P15))=-1,3,(IF((P16-(P$7+P15))=-2,4,(IF((P16-(P$7+P15))=-3,5,(IF((P16-(P$7+P15))=0,2,(IF((P16-(P$7+P15))=1,1,(IF((P16-(P$7+P15))=2,0,(IF((P16-(P$7+P15))=3," ","  ")))))))))))))</f>
        <v>2</v>
      </c>
      <c r="Q17" s="52">
        <f t="shared" si="13"/>
        <v>2</v>
      </c>
      <c r="R17" s="52" t="str">
        <f t="shared" si="13"/>
        <v> </v>
      </c>
      <c r="S17" s="52">
        <f t="shared" si="13"/>
        <v>2</v>
      </c>
      <c r="T17" s="52">
        <f t="shared" si="13"/>
        <v>0</v>
      </c>
      <c r="U17" s="52">
        <f t="shared" si="13"/>
        <v>1</v>
      </c>
      <c r="V17" s="52">
        <f t="shared" si="13"/>
        <v>2</v>
      </c>
      <c r="W17" s="52">
        <f t="shared" si="13"/>
        <v>3</v>
      </c>
      <c r="X17" s="52">
        <f t="shared" si="10"/>
        <v>13</v>
      </c>
      <c r="Y17" s="53" t="e">
        <f t="shared" si="11"/>
        <v>#VALUE!</v>
      </c>
      <c r="AA17" s="87"/>
    </row>
    <row r="18" spans="2:27" ht="17.25" customHeight="1" hidden="1">
      <c r="B18" s="47"/>
      <c r="C18" s="64" t="s">
        <v>33</v>
      </c>
      <c r="D18" s="58">
        <v>1</v>
      </c>
      <c r="E18" s="58">
        <v>1</v>
      </c>
      <c r="F18" s="58">
        <v>2</v>
      </c>
      <c r="G18" s="58">
        <v>2</v>
      </c>
      <c r="H18" s="58">
        <v>2</v>
      </c>
      <c r="I18" s="58">
        <v>1</v>
      </c>
      <c r="J18" s="58">
        <v>1</v>
      </c>
      <c r="K18" s="58">
        <v>1</v>
      </c>
      <c r="L18" s="58">
        <v>1</v>
      </c>
      <c r="M18" s="58">
        <f t="shared" si="8"/>
        <v>12</v>
      </c>
      <c r="N18" s="64" t="str">
        <f t="shared" si="9"/>
        <v>Coups rendus </v>
      </c>
      <c r="O18" s="58">
        <v>2</v>
      </c>
      <c r="P18" s="58">
        <v>2</v>
      </c>
      <c r="Q18" s="58">
        <v>1</v>
      </c>
      <c r="R18" s="58">
        <v>1</v>
      </c>
      <c r="S18" s="58">
        <v>1</v>
      </c>
      <c r="T18" s="58">
        <v>2</v>
      </c>
      <c r="U18" s="58">
        <v>1</v>
      </c>
      <c r="V18" s="58">
        <v>1</v>
      </c>
      <c r="W18" s="58">
        <v>2</v>
      </c>
      <c r="X18" s="58">
        <f t="shared" si="10"/>
        <v>13</v>
      </c>
      <c r="Y18" s="59">
        <f t="shared" si="11"/>
        <v>25</v>
      </c>
      <c r="AA18" s="87"/>
    </row>
    <row r="19" spans="1:27" ht="15.75" hidden="1">
      <c r="A19" t="s">
        <v>78</v>
      </c>
      <c r="B19" s="83" t="str">
        <f>VLOOKUP(A19,'[1]ref'!$B$3:$C$84,2,FALSE)</f>
        <v>GDub</v>
      </c>
      <c r="C19" s="25" t="s">
        <v>36</v>
      </c>
      <c r="D19" s="135"/>
      <c r="E19" s="25"/>
      <c r="F19" s="25"/>
      <c r="G19" s="25"/>
      <c r="H19" s="25"/>
      <c r="I19" s="25"/>
      <c r="J19" s="25"/>
      <c r="K19" s="25"/>
      <c r="L19" s="25"/>
      <c r="M19" s="20">
        <f t="shared" si="8"/>
        <v>0</v>
      </c>
      <c r="N19" s="20" t="str">
        <f t="shared" si="9"/>
        <v>Score</v>
      </c>
      <c r="O19" s="25"/>
      <c r="P19" s="25"/>
      <c r="Q19" s="25"/>
      <c r="R19" s="25"/>
      <c r="S19" s="25"/>
      <c r="T19" s="25"/>
      <c r="U19" s="25"/>
      <c r="V19" s="25"/>
      <c r="W19" s="25"/>
      <c r="X19" s="20">
        <f t="shared" si="10"/>
        <v>0</v>
      </c>
      <c r="Y19" s="50">
        <f t="shared" si="11"/>
        <v>0</v>
      </c>
      <c r="Z19">
        <f>Y19-$Y$7</f>
        <v>-72</v>
      </c>
      <c r="AA19">
        <f>Y19-$Y$7</f>
        <v>-72</v>
      </c>
    </row>
    <row r="20" spans="2:27" ht="16.5" hidden="1" thickBot="1">
      <c r="B20" s="51"/>
      <c r="C20" s="65" t="s">
        <v>35</v>
      </c>
      <c r="D20" s="60" t="str">
        <f>IF((D19-(D$7+D18))=-1,3,(IF((D19-(D$7+D18))=-2,4,(IF((D19-(D$7+D18))=-3,5,(IF((D19-(D$7+D18))=0,2,(IF((D19-(D$7+D18))=1,1,(IF((D19-(D$7+D18))=2,0,(IF((D19-(D$7+D18))=3," ","  ")))))))))))))</f>
        <v>  </v>
      </c>
      <c r="E20" s="60" t="str">
        <f aca="true" t="shared" si="14" ref="E20:L20">IF((E19-(E$7+E18))=-1,3,(IF((E19-(E$7+E18))=-2,4,(IF((E19-(E$7+E18))=-3,5,(IF((E19-(E$7+E18))=0,2,(IF((E19-(E$7+E18))=1,1,(IF((E19-(E$7+E18))=2,0,(IF((E19-(E$7+E18))=3," ","  ")))))))))))))</f>
        <v>  </v>
      </c>
      <c r="F20" s="60" t="str">
        <f t="shared" si="14"/>
        <v>  </v>
      </c>
      <c r="G20" s="60" t="str">
        <f t="shared" si="14"/>
        <v>  </v>
      </c>
      <c r="H20" s="60" t="str">
        <f t="shared" si="14"/>
        <v>  </v>
      </c>
      <c r="I20" s="60" t="str">
        <f t="shared" si="14"/>
        <v>  </v>
      </c>
      <c r="J20" s="60" t="str">
        <f t="shared" si="14"/>
        <v>  </v>
      </c>
      <c r="K20" s="60" t="str">
        <f t="shared" si="14"/>
        <v>  </v>
      </c>
      <c r="L20" s="60" t="str">
        <f t="shared" si="14"/>
        <v>  </v>
      </c>
      <c r="M20" s="60">
        <f t="shared" si="8"/>
        <v>0</v>
      </c>
      <c r="N20" s="65" t="str">
        <f t="shared" si="9"/>
        <v>Stableford </v>
      </c>
      <c r="O20" s="60" t="str">
        <f>IF((O19-(O$7+O18))=-1,3,(IF((O19-(O$7+O18))=-2,4,(IF((O19-(O$7+O18))=-3,5,(IF((O19-(O$7+O18))=0,2,(IF((O19-(O$7+O18))=1,1,(IF((O19-(O$7+O18))=2,0,(IF((O19-(O$7+O18))=3," ","  ")))))))))))))</f>
        <v>  </v>
      </c>
      <c r="P20" s="60" t="str">
        <f aca="true" t="shared" si="15" ref="P20:W20">IF((P19-(P$7+P18))=-1,3,(IF((P19-(P$7+P18))=-2,4,(IF((P19-(P$7+P18))=-3,5,(IF((P19-(P$7+P18))=0,2,(IF((P19-(P$7+P18))=1,1,(IF((P19-(P$7+P18))=2,0,(IF((P19-(P$7+P18))=3," ","  ")))))))))))))</f>
        <v>  </v>
      </c>
      <c r="Q20" s="60" t="str">
        <f t="shared" si="15"/>
        <v>  </v>
      </c>
      <c r="R20" s="60" t="str">
        <f t="shared" si="15"/>
        <v>  </v>
      </c>
      <c r="S20" s="60" t="str">
        <f t="shared" si="15"/>
        <v>  </v>
      </c>
      <c r="T20" s="60" t="str">
        <f t="shared" si="15"/>
        <v>  </v>
      </c>
      <c r="U20" s="60" t="str">
        <f t="shared" si="15"/>
        <v>  </v>
      </c>
      <c r="V20" s="60" t="str">
        <f t="shared" si="15"/>
        <v>  </v>
      </c>
      <c r="W20" s="60" t="str">
        <f t="shared" si="15"/>
        <v>  </v>
      </c>
      <c r="X20" s="60">
        <f t="shared" si="10"/>
        <v>0</v>
      </c>
      <c r="Y20" s="61">
        <f t="shared" si="11"/>
        <v>0</v>
      </c>
      <c r="AA20" s="87"/>
    </row>
    <row r="21" spans="2:27" ht="15.75">
      <c r="B21" s="54"/>
      <c r="C21" s="56" t="s">
        <v>33</v>
      </c>
      <c r="D21" s="48">
        <v>0</v>
      </c>
      <c r="E21" s="48">
        <v>1</v>
      </c>
      <c r="F21" s="48">
        <v>1</v>
      </c>
      <c r="G21" s="48">
        <v>1</v>
      </c>
      <c r="H21" s="48">
        <v>2</v>
      </c>
      <c r="I21" s="48">
        <v>1</v>
      </c>
      <c r="J21" s="48">
        <v>0</v>
      </c>
      <c r="K21" s="48">
        <v>0</v>
      </c>
      <c r="L21" s="48">
        <v>1</v>
      </c>
      <c r="M21" s="48">
        <f t="shared" si="8"/>
        <v>7</v>
      </c>
      <c r="N21" s="56" t="str">
        <f t="shared" si="9"/>
        <v>Coups rendus </v>
      </c>
      <c r="O21" s="48">
        <v>1</v>
      </c>
      <c r="P21" s="48">
        <v>1</v>
      </c>
      <c r="Q21" s="48">
        <v>1</v>
      </c>
      <c r="R21" s="48">
        <v>1</v>
      </c>
      <c r="S21" s="48">
        <v>1</v>
      </c>
      <c r="T21" s="48">
        <v>1</v>
      </c>
      <c r="U21" s="48">
        <v>0</v>
      </c>
      <c r="V21" s="48">
        <v>1</v>
      </c>
      <c r="W21" s="48">
        <v>1</v>
      </c>
      <c r="X21" s="48">
        <f t="shared" si="10"/>
        <v>8</v>
      </c>
      <c r="Y21" s="49">
        <f t="shared" si="11"/>
        <v>15</v>
      </c>
      <c r="AA21" s="87"/>
    </row>
    <row r="22" spans="1:27" ht="15.75">
      <c r="A22" t="s">
        <v>79</v>
      </c>
      <c r="B22" s="83" t="s">
        <v>88</v>
      </c>
      <c r="C22" s="25" t="s">
        <v>34</v>
      </c>
      <c r="D22" s="25">
        <v>7</v>
      </c>
      <c r="E22" s="25">
        <v>5</v>
      </c>
      <c r="F22" s="25">
        <v>5</v>
      </c>
      <c r="G22" s="25">
        <v>5</v>
      </c>
      <c r="H22" s="25">
        <v>5</v>
      </c>
      <c r="I22" s="25">
        <v>4</v>
      </c>
      <c r="J22" s="25">
        <v>8</v>
      </c>
      <c r="K22" s="25">
        <v>5</v>
      </c>
      <c r="L22" s="25">
        <v>6</v>
      </c>
      <c r="M22" s="20">
        <f>SUM(D22:L22)</f>
        <v>50</v>
      </c>
      <c r="N22" s="20" t="str">
        <f>C22</f>
        <v>Score </v>
      </c>
      <c r="O22" s="25">
        <v>6</v>
      </c>
      <c r="P22" s="25">
        <v>4</v>
      </c>
      <c r="Q22" s="25">
        <v>3</v>
      </c>
      <c r="R22" s="25">
        <v>7</v>
      </c>
      <c r="S22" s="25">
        <v>3</v>
      </c>
      <c r="T22" s="25">
        <v>6</v>
      </c>
      <c r="U22" s="25">
        <v>7</v>
      </c>
      <c r="V22" s="25">
        <v>5</v>
      </c>
      <c r="W22" s="25">
        <v>4</v>
      </c>
      <c r="X22" s="20">
        <f>SUM(O22:W22)</f>
        <v>45</v>
      </c>
      <c r="Y22" s="50">
        <f t="shared" si="11"/>
        <v>95</v>
      </c>
      <c r="Z22">
        <f>Y22-$Y$7</f>
        <v>23</v>
      </c>
      <c r="AA22">
        <f>Y22-$Y$7</f>
        <v>23</v>
      </c>
    </row>
    <row r="23" spans="2:27" ht="20.25" customHeight="1" thickBot="1">
      <c r="B23" s="55"/>
      <c r="C23" s="57" t="s">
        <v>35</v>
      </c>
      <c r="D23" s="52">
        <f aca="true" t="shared" si="16" ref="D23:L23">IF((D22-(D$7+D21))=-1,3,(IF((D22-(D$7+D21))=-2,4,(IF((D22-(D$7+D21))=-3,5,(IF((D22-(D$7+D21))=0,2,(IF((D22-(D$7+D21))=1,1,(IF((D22-(D$7+D21))=2,0,(IF((D22-(D$7+D21))=3," ","  ")))))))))))))</f>
        <v>0</v>
      </c>
      <c r="E23" s="52">
        <f t="shared" si="16"/>
        <v>2</v>
      </c>
      <c r="F23" s="52">
        <f t="shared" si="16"/>
        <v>2</v>
      </c>
      <c r="G23" s="52">
        <f t="shared" si="16"/>
        <v>1</v>
      </c>
      <c r="H23" s="52">
        <f t="shared" si="16"/>
        <v>3</v>
      </c>
      <c r="I23" s="52">
        <f t="shared" si="16"/>
        <v>2</v>
      </c>
      <c r="J23" s="52" t="str">
        <f t="shared" si="16"/>
        <v> </v>
      </c>
      <c r="K23" s="52">
        <f t="shared" si="16"/>
        <v>1</v>
      </c>
      <c r="L23" s="52">
        <f t="shared" si="16"/>
        <v>1</v>
      </c>
      <c r="M23" s="52">
        <f t="shared" si="8"/>
        <v>12</v>
      </c>
      <c r="N23" s="57" t="str">
        <f t="shared" si="9"/>
        <v>Stableford </v>
      </c>
      <c r="O23" s="52">
        <f>IF((O22-(O$7+O21))=-1,3,(IF((O22-(O$7+O21))=-2,4,(IF((O22-(O$7+O21))=-3,5,(IF((O22-(O$7+O21))=0,2,(IF((O22-(O$7+O21))=1,1,(IF((O22-(O$7+O21))=2,0,(IF((O22-(O$7+O21))=3," ","  ")))))))))))))</f>
        <v>2</v>
      </c>
      <c r="P23" s="52">
        <f aca="true" t="shared" si="17" ref="P23:W23">IF((P22-(P$7+P21))=-1,3,(IF((P22-(P$7+P21))=-2,4,(IF((P22-(P$7+P21))=-3,5,(IF((P22-(P$7+P21))=0,2,(IF((P22-(P$7+P21))=1,1,(IF((P22-(P$7+P21))=2,0,(IF((P22-(P$7+P21))=3," ","  ")))))))))))))</f>
        <v>3</v>
      </c>
      <c r="Q23" s="52">
        <f t="shared" si="17"/>
        <v>3</v>
      </c>
      <c r="R23" s="52">
        <f t="shared" si="17"/>
        <v>1</v>
      </c>
      <c r="S23" s="52">
        <f t="shared" si="17"/>
        <v>3</v>
      </c>
      <c r="T23" s="52">
        <f t="shared" si="17"/>
        <v>1</v>
      </c>
      <c r="U23" s="52">
        <f t="shared" si="17"/>
        <v>0</v>
      </c>
      <c r="V23" s="52">
        <f t="shared" si="17"/>
        <v>2</v>
      </c>
      <c r="W23" s="52">
        <f t="shared" si="17"/>
        <v>2</v>
      </c>
      <c r="X23" s="52">
        <f t="shared" si="10"/>
        <v>17</v>
      </c>
      <c r="Y23" s="53">
        <f t="shared" si="11"/>
        <v>29</v>
      </c>
      <c r="AA23" s="87"/>
    </row>
    <row r="24" spans="2:27" ht="15.75" hidden="1">
      <c r="B24" s="47"/>
      <c r="C24" s="64" t="s">
        <v>33</v>
      </c>
      <c r="D24" s="58">
        <v>1</v>
      </c>
      <c r="E24" s="58">
        <v>1</v>
      </c>
      <c r="F24" s="58">
        <v>2</v>
      </c>
      <c r="G24" s="58">
        <v>2</v>
      </c>
      <c r="H24" s="58">
        <v>2</v>
      </c>
      <c r="I24" s="58">
        <v>2</v>
      </c>
      <c r="J24" s="58">
        <v>1</v>
      </c>
      <c r="K24" s="58">
        <v>1</v>
      </c>
      <c r="L24" s="58">
        <v>1</v>
      </c>
      <c r="M24" s="58">
        <f t="shared" si="8"/>
        <v>13</v>
      </c>
      <c r="N24" s="64" t="str">
        <f t="shared" si="9"/>
        <v>Coups rendus </v>
      </c>
      <c r="O24" s="58">
        <v>2</v>
      </c>
      <c r="P24" s="58">
        <v>2</v>
      </c>
      <c r="Q24" s="58">
        <v>1</v>
      </c>
      <c r="R24" s="58">
        <v>1</v>
      </c>
      <c r="S24" s="58">
        <v>1</v>
      </c>
      <c r="T24" s="58">
        <v>2</v>
      </c>
      <c r="U24" s="58">
        <v>1</v>
      </c>
      <c r="V24" s="58">
        <v>1</v>
      </c>
      <c r="W24" s="58">
        <v>2</v>
      </c>
      <c r="X24" s="58">
        <f t="shared" si="10"/>
        <v>13</v>
      </c>
      <c r="Y24" s="59">
        <f t="shared" si="11"/>
        <v>26</v>
      </c>
      <c r="AA24" s="87"/>
    </row>
    <row r="25" spans="2:27" ht="15.75" hidden="1">
      <c r="B25" s="83" t="s">
        <v>85</v>
      </c>
      <c r="C25" s="25" t="s">
        <v>34</v>
      </c>
      <c r="D25" s="25"/>
      <c r="E25" s="25"/>
      <c r="F25" s="25"/>
      <c r="G25" s="25"/>
      <c r="H25" s="25"/>
      <c r="I25" s="25"/>
      <c r="J25" s="25"/>
      <c r="K25" s="25"/>
      <c r="L25" s="25"/>
      <c r="M25" s="20">
        <f>SUM(D25:L25)</f>
        <v>0</v>
      </c>
      <c r="N25" s="20" t="str">
        <f>C25</f>
        <v>Score </v>
      </c>
      <c r="O25" s="25"/>
      <c r="P25" s="25"/>
      <c r="Q25" s="25"/>
      <c r="R25" s="25"/>
      <c r="S25" s="25"/>
      <c r="T25" s="25"/>
      <c r="U25" s="25"/>
      <c r="V25" s="25"/>
      <c r="W25" s="25"/>
      <c r="X25" s="20">
        <f>SUM(O25:W25)</f>
        <v>0</v>
      </c>
      <c r="Y25" s="50">
        <f t="shared" si="11"/>
        <v>0</v>
      </c>
      <c r="Z25">
        <f>Y25-$Y$7</f>
        <v>-72</v>
      </c>
      <c r="AA25">
        <f>Y25-$Y$7</f>
        <v>-72</v>
      </c>
    </row>
    <row r="26" spans="2:27" ht="16.5" hidden="1" thickBot="1">
      <c r="B26" s="51"/>
      <c r="C26" s="65" t="s">
        <v>35</v>
      </c>
      <c r="D26" s="60" t="str">
        <f>IF((D25-(D$7+D24))=-1,3,(IF((D25-(D$7+D24))=-2,4,(IF((D25-(D$7+D24))=-3,5,(IF((D25-(D$7+D24))=0,2,(IF((D25-(D$7+D24))=1,1,(IF((D25-(D$7+D24))=2,0,(IF((D25-(D$7+D24))=3," ","  ")))))))))))))</f>
        <v>  </v>
      </c>
      <c r="E26" s="60" t="str">
        <f aca="true" t="shared" si="18" ref="E26:L26">IF((E25-(E$7+E24))=-1,3,(IF((E25-(E$7+E24))=-2,4,(IF((E25-(E$7+E24))=-3,5,(IF((E25-(E$7+E24))=0,2,(IF((E25-(E$7+E24))=1,1,(IF((E25-(E$7+E24))=2,0,(IF((E25-(E$7+E24))=3," ","  ")))))))))))))</f>
        <v>  </v>
      </c>
      <c r="F26" s="60" t="str">
        <f t="shared" si="18"/>
        <v>  </v>
      </c>
      <c r="G26" s="60" t="str">
        <f t="shared" si="18"/>
        <v>  </v>
      </c>
      <c r="H26" s="60" t="str">
        <f t="shared" si="18"/>
        <v>  </v>
      </c>
      <c r="I26" s="60" t="str">
        <f t="shared" si="18"/>
        <v>  </v>
      </c>
      <c r="J26" s="60" t="str">
        <f t="shared" si="18"/>
        <v>  </v>
      </c>
      <c r="K26" s="60" t="str">
        <f t="shared" si="18"/>
        <v>  </v>
      </c>
      <c r="L26" s="60" t="str">
        <f t="shared" si="18"/>
        <v>  </v>
      </c>
      <c r="M26" s="60">
        <f t="shared" si="8"/>
        <v>0</v>
      </c>
      <c r="N26" s="65" t="str">
        <f t="shared" si="9"/>
        <v>Stableford </v>
      </c>
      <c r="O26" s="60" t="str">
        <f>IF((O25-(O$7+O24))=-1,3,(IF((O25-(O$7+O24))=-2,4,(IF((O25-(O$7+O24))=-3,5,(IF((O25-(O$7+O24))=0,2,(IF((O25-(O$7+O24))=1,1,(IF((O25-(O$7+O24))=2,0,(IF((O25-(O$7+O24))=3," ","  ")))))))))))))</f>
        <v>  </v>
      </c>
      <c r="P26" s="60" t="str">
        <f aca="true" t="shared" si="19" ref="P26:W26">IF((P25-(P$7+P24))=-1,3,(IF((P25-(P$7+P24))=-2,4,(IF((P25-(P$7+P24))=-3,5,(IF((P25-(P$7+P24))=0,2,(IF((P25-(P$7+P24))=1,1,(IF((P25-(P$7+P24))=2,0,(IF((P25-(P$7+P24))=3," ","  ")))))))))))))</f>
        <v>  </v>
      </c>
      <c r="Q26" s="60" t="str">
        <f t="shared" si="19"/>
        <v>  </v>
      </c>
      <c r="R26" s="60" t="str">
        <f t="shared" si="19"/>
        <v>  </v>
      </c>
      <c r="S26" s="60" t="str">
        <f t="shared" si="19"/>
        <v>  </v>
      </c>
      <c r="T26" s="60" t="str">
        <f t="shared" si="19"/>
        <v>  </v>
      </c>
      <c r="U26" s="60" t="str">
        <f t="shared" si="19"/>
        <v>  </v>
      </c>
      <c r="V26" s="60" t="str">
        <f t="shared" si="19"/>
        <v>  </v>
      </c>
      <c r="W26" s="60" t="str">
        <f t="shared" si="19"/>
        <v>  </v>
      </c>
      <c r="X26" s="60">
        <f t="shared" si="10"/>
        <v>0</v>
      </c>
      <c r="Y26" s="61">
        <f t="shared" si="11"/>
        <v>0</v>
      </c>
      <c r="AA26" s="87"/>
    </row>
    <row r="27" spans="2:27" ht="14.25" customHeight="1">
      <c r="B27" s="54"/>
      <c r="C27" s="56" t="s">
        <v>33</v>
      </c>
      <c r="D27" s="48">
        <v>1</v>
      </c>
      <c r="E27" s="48">
        <v>1</v>
      </c>
      <c r="F27" s="48">
        <v>2</v>
      </c>
      <c r="G27" s="48">
        <v>2</v>
      </c>
      <c r="H27" s="48">
        <v>2</v>
      </c>
      <c r="I27" s="48">
        <v>1</v>
      </c>
      <c r="J27" s="48">
        <v>1</v>
      </c>
      <c r="K27" s="48">
        <v>1</v>
      </c>
      <c r="L27" s="48">
        <v>1</v>
      </c>
      <c r="M27" s="48">
        <f t="shared" si="8"/>
        <v>12</v>
      </c>
      <c r="N27" s="56" t="str">
        <f t="shared" si="9"/>
        <v>Coups rendus </v>
      </c>
      <c r="O27" s="48">
        <v>2</v>
      </c>
      <c r="P27" s="48">
        <v>2</v>
      </c>
      <c r="Q27" s="48">
        <v>1</v>
      </c>
      <c r="R27" s="48">
        <v>1</v>
      </c>
      <c r="S27" s="48">
        <v>1</v>
      </c>
      <c r="T27" s="48">
        <v>2</v>
      </c>
      <c r="U27" s="48">
        <v>1</v>
      </c>
      <c r="V27" s="48">
        <v>1</v>
      </c>
      <c r="W27" s="48">
        <v>2</v>
      </c>
      <c r="X27" s="48">
        <f t="shared" si="10"/>
        <v>13</v>
      </c>
      <c r="Y27" s="49">
        <f t="shared" si="11"/>
        <v>25</v>
      </c>
      <c r="AA27" s="87"/>
    </row>
    <row r="28" spans="2:27" ht="15.75">
      <c r="B28" s="83" t="s">
        <v>82</v>
      </c>
      <c r="C28" s="25" t="s">
        <v>34</v>
      </c>
      <c r="D28" s="25">
        <v>7</v>
      </c>
      <c r="E28" s="25">
        <v>6</v>
      </c>
      <c r="F28" s="25">
        <v>6</v>
      </c>
      <c r="G28" s="25">
        <v>3</v>
      </c>
      <c r="H28" s="25">
        <v>6</v>
      </c>
      <c r="I28" s="25">
        <v>6</v>
      </c>
      <c r="J28" s="25">
        <v>7</v>
      </c>
      <c r="K28" s="25">
        <v>5</v>
      </c>
      <c r="L28" s="25">
        <v>4</v>
      </c>
      <c r="M28" s="20">
        <f>SUM(D28:L28)</f>
        <v>50</v>
      </c>
      <c r="N28" s="20" t="str">
        <f>C28</f>
        <v>Score </v>
      </c>
      <c r="O28" s="25">
        <v>7</v>
      </c>
      <c r="P28" s="25">
        <v>7</v>
      </c>
      <c r="Q28" s="25">
        <v>4</v>
      </c>
      <c r="R28" s="25">
        <v>8</v>
      </c>
      <c r="S28" s="135">
        <v>3</v>
      </c>
      <c r="T28" s="25">
        <v>6</v>
      </c>
      <c r="U28" s="135">
        <v>8</v>
      </c>
      <c r="V28" s="25">
        <v>6</v>
      </c>
      <c r="W28" s="135">
        <v>4</v>
      </c>
      <c r="X28" s="20">
        <f>SUM(O28:W28)</f>
        <v>53</v>
      </c>
      <c r="Y28" s="50">
        <f t="shared" si="11"/>
        <v>103</v>
      </c>
      <c r="Z28">
        <f>Y28-$Y$7</f>
        <v>31</v>
      </c>
      <c r="AA28">
        <f>Y28-$Y$7</f>
        <v>31</v>
      </c>
    </row>
    <row r="29" spans="2:30" ht="16.5" customHeight="1" thickBot="1">
      <c r="B29" s="55"/>
      <c r="C29" s="57" t="s">
        <v>35</v>
      </c>
      <c r="D29" s="52">
        <f>IF((D28-(D$7+D27))=-1,3,(IF((D28-(D$7+D27))=-2,4,(IF((D28-(D$7+D27))=-3,5,(IF((D28-(D$7+D27))=0,2,(IF((D28-(D$7+D27))=1,1,(IF((D28-(D$7+D27))=2,0,(IF((D28-(D$7+D27))=3," ","  ")))))))))))))</f>
        <v>1</v>
      </c>
      <c r="E29" s="52">
        <f aca="true" t="shared" si="20" ref="E29:L29">IF((E28-(E$7+E27))=-1,3,(IF((E28-(E$7+E27))=-2,4,(IF((E28-(E$7+E27))=-3,5,(IF((E28-(E$7+E27))=0,2,(IF((E28-(E$7+E27))=1,1,(IF((E28-(E$7+E27))=2,0,(IF((E28-(E$7+E27))=3," ","  ")))))))))))))</f>
        <v>1</v>
      </c>
      <c r="F29" s="52">
        <f t="shared" si="20"/>
        <v>2</v>
      </c>
      <c r="G29" s="52">
        <f t="shared" si="20"/>
        <v>4</v>
      </c>
      <c r="H29" s="52">
        <f t="shared" si="20"/>
        <v>2</v>
      </c>
      <c r="I29" s="52">
        <f t="shared" si="20"/>
        <v>0</v>
      </c>
      <c r="J29" s="52">
        <f t="shared" si="20"/>
        <v>1</v>
      </c>
      <c r="K29" s="52">
        <f t="shared" si="20"/>
        <v>2</v>
      </c>
      <c r="L29" s="52">
        <f t="shared" si="20"/>
        <v>3</v>
      </c>
      <c r="M29" s="52">
        <f t="shared" si="8"/>
        <v>16</v>
      </c>
      <c r="N29" s="57" t="str">
        <f t="shared" si="9"/>
        <v>Stableford </v>
      </c>
      <c r="O29" s="52">
        <f>IF((O28-(O$7+O27))=-1,3,(IF((O28-(O$7+O27))=-2,4,(IF((O28-(O$7+O27))=-3,5,(IF((O28-(O$7+O27))=0,2,(IF((O28-(O$7+O27))=1,1,(IF((O28-(O$7+O27))=2,0,(IF((O28-(O$7+O27))=3," ","  ")))))))))))))</f>
        <v>2</v>
      </c>
      <c r="P29" s="52">
        <f aca="true" t="shared" si="21" ref="P29:W29">IF((P28-(P$7+P27))=-1,3,(IF((P28-(P$7+P27))=-2,4,(IF((P28-(P$7+P27))=-3,5,(IF((P28-(P$7+P27))=0,2,(IF((P28-(P$7+P27))=1,1,(IF((P28-(P$7+P27))=2,0,(IF((P28-(P$7+P27))=3," ","  ")))))))))))))</f>
        <v>1</v>
      </c>
      <c r="Q29" s="52">
        <f t="shared" si="21"/>
        <v>2</v>
      </c>
      <c r="R29" s="52">
        <f t="shared" si="21"/>
        <v>0</v>
      </c>
      <c r="S29" s="52">
        <f t="shared" si="21"/>
        <v>3</v>
      </c>
      <c r="T29" s="52">
        <f t="shared" si="21"/>
        <v>2</v>
      </c>
      <c r="U29" s="52">
        <f t="shared" si="21"/>
        <v>0</v>
      </c>
      <c r="V29" s="52">
        <f t="shared" si="21"/>
        <v>1</v>
      </c>
      <c r="W29" s="52">
        <f t="shared" si="21"/>
        <v>3</v>
      </c>
      <c r="X29" s="52">
        <f t="shared" si="10"/>
        <v>14</v>
      </c>
      <c r="Y29" s="53">
        <f t="shared" si="11"/>
        <v>30</v>
      </c>
      <c r="AA29" s="87"/>
      <c r="AD29" s="2">
        <v>6</v>
      </c>
    </row>
    <row r="30" spans="2:27" ht="15.75" hidden="1">
      <c r="B30" s="47"/>
      <c r="C30" s="64" t="s">
        <v>33</v>
      </c>
      <c r="D30" s="58">
        <v>1</v>
      </c>
      <c r="E30" s="58">
        <v>2</v>
      </c>
      <c r="F30" s="58">
        <v>2</v>
      </c>
      <c r="G30" s="58">
        <v>2</v>
      </c>
      <c r="H30" s="58">
        <v>2</v>
      </c>
      <c r="I30" s="58">
        <v>2</v>
      </c>
      <c r="J30" s="58">
        <v>2</v>
      </c>
      <c r="K30" s="58">
        <v>2</v>
      </c>
      <c r="L30" s="58">
        <v>2</v>
      </c>
      <c r="M30" s="58">
        <f t="shared" si="8"/>
        <v>17</v>
      </c>
      <c r="N30" s="64" t="str">
        <f t="shared" si="9"/>
        <v>Coups rendus </v>
      </c>
      <c r="O30" s="58">
        <v>2</v>
      </c>
      <c r="P30" s="58">
        <v>2</v>
      </c>
      <c r="Q30" s="58">
        <v>2</v>
      </c>
      <c r="R30" s="58">
        <v>2</v>
      </c>
      <c r="S30" s="58">
        <v>2</v>
      </c>
      <c r="T30" s="58">
        <v>2</v>
      </c>
      <c r="U30" s="58">
        <v>2</v>
      </c>
      <c r="V30" s="58">
        <v>2</v>
      </c>
      <c r="W30" s="58">
        <v>2</v>
      </c>
      <c r="X30" s="58">
        <f t="shared" si="10"/>
        <v>18</v>
      </c>
      <c r="Y30" s="59">
        <f t="shared" si="11"/>
        <v>35</v>
      </c>
      <c r="AA30" s="87"/>
    </row>
    <row r="31" spans="2:27" ht="15.75" hidden="1">
      <c r="B31" s="83" t="s">
        <v>89</v>
      </c>
      <c r="C31" s="25" t="s">
        <v>34</v>
      </c>
      <c r="D31" s="25"/>
      <c r="E31" s="25"/>
      <c r="F31" s="25"/>
      <c r="G31" s="25"/>
      <c r="H31" s="25"/>
      <c r="I31" s="25"/>
      <c r="J31" s="25"/>
      <c r="K31" s="25"/>
      <c r="L31" s="25"/>
      <c r="M31" s="20">
        <f>SUM(D31:L31)</f>
        <v>0</v>
      </c>
      <c r="N31" s="20" t="str">
        <f>C31</f>
        <v>Score </v>
      </c>
      <c r="O31" s="25"/>
      <c r="P31" s="25"/>
      <c r="Q31" s="25"/>
      <c r="R31" s="25"/>
      <c r="S31" s="25"/>
      <c r="T31" s="25"/>
      <c r="U31" s="25"/>
      <c r="V31" s="25"/>
      <c r="W31" s="25"/>
      <c r="X31" s="20">
        <f>SUM(O31:W31)</f>
        <v>0</v>
      </c>
      <c r="Y31" s="50">
        <f t="shared" si="11"/>
        <v>0</v>
      </c>
      <c r="Z31">
        <f>Y31-$Y$7</f>
        <v>-72</v>
      </c>
      <c r="AA31">
        <f>Y31-$Y$7</f>
        <v>-72</v>
      </c>
    </row>
    <row r="32" spans="2:27" ht="14.25" customHeight="1" hidden="1" thickBot="1">
      <c r="B32" s="51"/>
      <c r="C32" s="65" t="s">
        <v>35</v>
      </c>
      <c r="D32" s="60" t="str">
        <f>IF((D31-(D$7+D30))=-1,3,(IF((D31-(D$7+D30))=-2,4,(IF((D31-(D$7+D30))=-3,5,(IF((D31-(D$7+D30))=0,2,(IF((D31-(D$7+D30))=1,1,(IF((D31-(D$7+D30))=2,0,(IF((D31-(D$7+D30))=3," ","  ")))))))))))))</f>
        <v>  </v>
      </c>
      <c r="E32" s="60" t="str">
        <f aca="true" t="shared" si="22" ref="E32:L32">IF((E31-(E$7+E30))=-1,3,(IF((E31-(E$7+E30))=-2,4,(IF((E31-(E$7+E30))=-3,5,(IF((E31-(E$7+E30))=0,2,(IF((E31-(E$7+E30))=1,1,(IF((E31-(E$7+E30))=2,0,(IF((E31-(E$7+E30))=3," ","  ")))))))))))))</f>
        <v>  </v>
      </c>
      <c r="F32" s="60" t="str">
        <f t="shared" si="22"/>
        <v>  </v>
      </c>
      <c r="G32" s="60" t="str">
        <f t="shared" si="22"/>
        <v>  </v>
      </c>
      <c r="H32" s="60" t="str">
        <f t="shared" si="22"/>
        <v>  </v>
      </c>
      <c r="I32" s="60" t="str">
        <f t="shared" si="22"/>
        <v>  </v>
      </c>
      <c r="J32" s="60" t="str">
        <f t="shared" si="22"/>
        <v>  </v>
      </c>
      <c r="K32" s="60" t="str">
        <f t="shared" si="22"/>
        <v>  </v>
      </c>
      <c r="L32" s="60" t="str">
        <f t="shared" si="22"/>
        <v>  </v>
      </c>
      <c r="M32" s="60">
        <f t="shared" si="8"/>
        <v>0</v>
      </c>
      <c r="N32" s="65" t="str">
        <f t="shared" si="9"/>
        <v>Stableford </v>
      </c>
      <c r="O32" s="60" t="str">
        <f>IF((O31-(O$7+O30))=-1,3,(IF((O31-(O$7+O30))=-2,4,(IF((O31-(O$7+O30))=-3,5,(IF((O31-(O$7+O30))=0,2,(IF((O31-(O$7+O30))=1,1,(IF((O31-(O$7+O30))=2,0,(IF((O31-(O$7+O30))=3," ","  ")))))))))))))</f>
        <v>  </v>
      </c>
      <c r="P32" s="60" t="str">
        <f aca="true" t="shared" si="23" ref="P32:W32">IF((P31-(P$7+P30))=-1,3,(IF((P31-(P$7+P30))=-2,4,(IF((P31-(P$7+P30))=-3,5,(IF((P31-(P$7+P30))=0,2,(IF((P31-(P$7+P30))=1,1,(IF((P31-(P$7+P30))=2,0,(IF((P31-(P$7+P30))=3," ","  ")))))))))))))</f>
        <v>  </v>
      </c>
      <c r="Q32" s="60" t="str">
        <f t="shared" si="23"/>
        <v>  </v>
      </c>
      <c r="R32" s="60" t="str">
        <f t="shared" si="23"/>
        <v>  </v>
      </c>
      <c r="S32" s="60" t="str">
        <f t="shared" si="23"/>
        <v>  </v>
      </c>
      <c r="T32" s="60" t="str">
        <f t="shared" si="23"/>
        <v>  </v>
      </c>
      <c r="U32" s="60" t="str">
        <f t="shared" si="23"/>
        <v>  </v>
      </c>
      <c r="V32" s="60" t="str">
        <f t="shared" si="23"/>
        <v>  </v>
      </c>
      <c r="W32" s="60" t="str">
        <f t="shared" si="23"/>
        <v>  </v>
      </c>
      <c r="X32" s="60">
        <f t="shared" si="10"/>
        <v>0</v>
      </c>
      <c r="Y32" s="61">
        <f t="shared" si="11"/>
        <v>0</v>
      </c>
      <c r="AA32" s="87"/>
    </row>
    <row r="33" spans="2:27" ht="14.25" customHeight="1" hidden="1">
      <c r="B33" s="54"/>
      <c r="C33" s="56" t="s">
        <v>33</v>
      </c>
      <c r="D33" s="48">
        <v>1</v>
      </c>
      <c r="E33" s="48">
        <v>1</v>
      </c>
      <c r="F33" s="48">
        <v>2</v>
      </c>
      <c r="G33" s="48">
        <v>2</v>
      </c>
      <c r="H33" s="48">
        <v>2</v>
      </c>
      <c r="I33" s="48">
        <v>1</v>
      </c>
      <c r="J33" s="48">
        <v>1</v>
      </c>
      <c r="K33" s="48">
        <v>1</v>
      </c>
      <c r="L33" s="48">
        <v>1</v>
      </c>
      <c r="M33" s="48">
        <f t="shared" si="8"/>
        <v>12</v>
      </c>
      <c r="N33" s="56" t="str">
        <f t="shared" si="9"/>
        <v>Coups rendus </v>
      </c>
      <c r="O33" s="48">
        <v>2</v>
      </c>
      <c r="P33" s="48">
        <v>2</v>
      </c>
      <c r="Q33" s="48">
        <v>1</v>
      </c>
      <c r="R33" s="48">
        <v>1</v>
      </c>
      <c r="S33" s="48">
        <v>1</v>
      </c>
      <c r="T33" s="48">
        <v>2</v>
      </c>
      <c r="U33" s="48">
        <v>1</v>
      </c>
      <c r="V33" s="48">
        <v>1</v>
      </c>
      <c r="W33" s="48">
        <v>1</v>
      </c>
      <c r="X33" s="48">
        <f t="shared" si="10"/>
        <v>12</v>
      </c>
      <c r="Y33" s="49">
        <f t="shared" si="11"/>
        <v>24</v>
      </c>
      <c r="AA33" s="87"/>
    </row>
    <row r="34" spans="2:27" ht="15.75" hidden="1">
      <c r="B34" s="83" t="s">
        <v>87</v>
      </c>
      <c r="C34" s="25" t="s">
        <v>34</v>
      </c>
      <c r="D34" s="25"/>
      <c r="E34" s="25"/>
      <c r="F34" s="25"/>
      <c r="G34" s="25"/>
      <c r="H34" s="25"/>
      <c r="I34" s="25"/>
      <c r="J34" s="25"/>
      <c r="K34" s="25"/>
      <c r="L34" s="135"/>
      <c r="M34" s="20">
        <f t="shared" si="8"/>
        <v>0</v>
      </c>
      <c r="N34" s="20" t="str">
        <f t="shared" si="9"/>
        <v>Score </v>
      </c>
      <c r="O34" s="25"/>
      <c r="P34" s="25"/>
      <c r="Q34" s="25"/>
      <c r="R34" s="25"/>
      <c r="S34" s="25"/>
      <c r="T34" s="25"/>
      <c r="U34" s="25"/>
      <c r="V34" s="25"/>
      <c r="W34" s="25"/>
      <c r="X34" s="20">
        <f t="shared" si="10"/>
        <v>0</v>
      </c>
      <c r="Y34" s="50">
        <f t="shared" si="11"/>
        <v>0</v>
      </c>
      <c r="Z34">
        <f>Y34-$Y$7</f>
        <v>-72</v>
      </c>
      <c r="AA34">
        <f>Y34-$Y$7</f>
        <v>-72</v>
      </c>
    </row>
    <row r="35" spans="2:27" ht="16.5" hidden="1" thickBot="1">
      <c r="B35" s="55"/>
      <c r="C35" s="57" t="s">
        <v>35</v>
      </c>
      <c r="D35" s="52" t="str">
        <f>IF((D34-(D$7+D33))=-1,3,(IF((D34-(D$7+D33))=-2,4,(IF((D34-(D$7+D33))=-3,5,(IF((D34-(D$7+D33))=0,2,(IF((D34-(D$7+D33))=1,1,(IF((D34-(D$7+D33))=2,0,(IF((D34-(D$7+D33))=3," ","  ")))))))))))))</f>
        <v>  </v>
      </c>
      <c r="E35" s="52" t="str">
        <f aca="true" t="shared" si="24" ref="E35:L35">IF((E34-(E$7+E33))=-1,3,(IF((E34-(E$7+E33))=-2,4,(IF((E34-(E$7+E33))=-3,5,(IF((E34-(E$7+E33))=0,2,(IF((E34-(E$7+E33))=1,1,(IF((E34-(E$7+E33))=2,0,(IF((E34-(E$7+E33))=3," ","  ")))))))))))))</f>
        <v>  </v>
      </c>
      <c r="F35" s="52" t="str">
        <f t="shared" si="24"/>
        <v>  </v>
      </c>
      <c r="G35" s="52" t="str">
        <f t="shared" si="24"/>
        <v>  </v>
      </c>
      <c r="H35" s="52" t="str">
        <f t="shared" si="24"/>
        <v>  </v>
      </c>
      <c r="I35" s="52" t="str">
        <f t="shared" si="24"/>
        <v>  </v>
      </c>
      <c r="J35" s="52" t="str">
        <f t="shared" si="24"/>
        <v>  </v>
      </c>
      <c r="K35" s="52" t="str">
        <f t="shared" si="24"/>
        <v>  </v>
      </c>
      <c r="L35" s="52" t="str">
        <f t="shared" si="24"/>
        <v>  </v>
      </c>
      <c r="M35" s="52">
        <f t="shared" si="8"/>
        <v>0</v>
      </c>
      <c r="N35" s="57" t="str">
        <f t="shared" si="9"/>
        <v>Stableford </v>
      </c>
      <c r="O35" s="52" t="str">
        <f>IF((O34-(O$7+O33))=-1,3,(IF((O34-(O$7+O33))=-2,4,(IF((O34-(O$7+O33))=-3,5,(IF((O34-(O$7+O33))=0,2,(IF((O34-(O$7+O33))=1,1,(IF((O34-(O$7+O33))=2,0,(IF((O34-(O$7+O33))=3," ","  ")))))))))))))</f>
        <v>  </v>
      </c>
      <c r="P35" s="52" t="str">
        <f aca="true" t="shared" si="25" ref="P35:W35">IF((P34-(P$7+P33))=-1,3,(IF((P34-(P$7+P33))=-2,4,(IF((P34-(P$7+P33))=-3,5,(IF((P34-(P$7+P33))=0,2,(IF((P34-(P$7+P33))=1,1,(IF((P34-(P$7+P33))=2,0,(IF((P34-(P$7+P33))=3," ","  ")))))))))))))</f>
        <v>  </v>
      </c>
      <c r="Q35" s="52" t="str">
        <f t="shared" si="25"/>
        <v>  </v>
      </c>
      <c r="R35" s="52" t="str">
        <f t="shared" si="25"/>
        <v>  </v>
      </c>
      <c r="S35" s="52" t="str">
        <f t="shared" si="25"/>
        <v>  </v>
      </c>
      <c r="T35" s="52" t="str">
        <f t="shared" si="25"/>
        <v>  </v>
      </c>
      <c r="U35" s="52" t="str">
        <f t="shared" si="25"/>
        <v>  </v>
      </c>
      <c r="V35" s="52" t="str">
        <f t="shared" si="25"/>
        <v>  </v>
      </c>
      <c r="W35" s="52" t="str">
        <f t="shared" si="25"/>
        <v>  </v>
      </c>
      <c r="X35" s="52">
        <f t="shared" si="10"/>
        <v>0</v>
      </c>
      <c r="Y35" s="53">
        <f t="shared" si="11"/>
        <v>0</v>
      </c>
      <c r="AA35" s="87"/>
    </row>
    <row r="36" spans="2:27" ht="15.75" hidden="1">
      <c r="B36" s="47"/>
      <c r="C36" s="64" t="s">
        <v>33</v>
      </c>
      <c r="D36" s="58">
        <v>0</v>
      </c>
      <c r="E36" s="58">
        <v>0</v>
      </c>
      <c r="F36" s="58">
        <v>1</v>
      </c>
      <c r="G36" s="58">
        <v>1</v>
      </c>
      <c r="H36" s="58">
        <v>1</v>
      </c>
      <c r="I36" s="58">
        <v>1</v>
      </c>
      <c r="J36" s="58">
        <v>0</v>
      </c>
      <c r="K36" s="58">
        <v>0</v>
      </c>
      <c r="L36" s="58">
        <v>1</v>
      </c>
      <c r="M36" s="58">
        <f t="shared" si="8"/>
        <v>5</v>
      </c>
      <c r="N36" s="64" t="str">
        <f t="shared" si="9"/>
        <v>Coups rendus </v>
      </c>
      <c r="O36" s="58">
        <v>1</v>
      </c>
      <c r="P36" s="58">
        <v>1</v>
      </c>
      <c r="Q36" s="58">
        <v>0</v>
      </c>
      <c r="R36" s="58">
        <v>1</v>
      </c>
      <c r="S36" s="58">
        <v>0</v>
      </c>
      <c r="T36" s="58">
        <v>1</v>
      </c>
      <c r="U36" s="58">
        <v>0</v>
      </c>
      <c r="V36" s="58">
        <v>1</v>
      </c>
      <c r="W36" s="58">
        <v>1</v>
      </c>
      <c r="X36" s="58">
        <f t="shared" si="10"/>
        <v>6</v>
      </c>
      <c r="Y36" s="59">
        <f t="shared" si="11"/>
        <v>11</v>
      </c>
      <c r="AA36" s="87"/>
    </row>
    <row r="37" spans="2:27" ht="15.75" hidden="1">
      <c r="B37" s="83" t="s">
        <v>86</v>
      </c>
      <c r="C37" s="25" t="s">
        <v>36</v>
      </c>
      <c r="D37" s="25"/>
      <c r="E37" s="25"/>
      <c r="F37" s="25"/>
      <c r="G37" s="25"/>
      <c r="H37" s="25"/>
      <c r="I37" s="135"/>
      <c r="J37" s="25"/>
      <c r="K37" s="25"/>
      <c r="L37" s="25"/>
      <c r="M37" s="20">
        <f>SUM(D37:L37)</f>
        <v>0</v>
      </c>
      <c r="N37" s="20" t="str">
        <f>C37</f>
        <v>Score</v>
      </c>
      <c r="O37" s="25"/>
      <c r="P37" s="135"/>
      <c r="Q37" s="25"/>
      <c r="R37" s="25"/>
      <c r="S37" s="25"/>
      <c r="T37" s="25"/>
      <c r="U37" s="135"/>
      <c r="V37" s="25"/>
      <c r="W37" s="25"/>
      <c r="X37" s="20">
        <f>SUM(O37:W37)</f>
        <v>0</v>
      </c>
      <c r="Y37" s="50">
        <f t="shared" si="11"/>
        <v>0</v>
      </c>
      <c r="Z37">
        <f>Y37-$Y$7</f>
        <v>-72</v>
      </c>
      <c r="AA37">
        <f>Y37-$Y$7</f>
        <v>-72</v>
      </c>
    </row>
    <row r="38" spans="2:27" ht="16.5" hidden="1" thickBot="1">
      <c r="B38" s="51"/>
      <c r="C38" s="65" t="s">
        <v>35</v>
      </c>
      <c r="D38" s="60" t="str">
        <f aca="true" t="shared" si="26" ref="D38:L38">IF((D37-(D$7+D36))=-1,3,(IF((D37-(D$7+D36))=-2,4,(IF((D37-(D$7+D36))=-3,5,(IF((D37-(D$7+D36))=0,2,(IF((D37-(D$7+D36))=1,1,(IF((D37-(D$7+D36))=2,0,(IF((D37-(D$7+D36))=3," ","  ")))))))))))))</f>
        <v>  </v>
      </c>
      <c r="E38" s="60" t="str">
        <f t="shared" si="26"/>
        <v>  </v>
      </c>
      <c r="F38" s="60" t="str">
        <f t="shared" si="26"/>
        <v>  </v>
      </c>
      <c r="G38" s="60" t="str">
        <f t="shared" si="26"/>
        <v>  </v>
      </c>
      <c r="H38" s="60" t="str">
        <f t="shared" si="26"/>
        <v>  </v>
      </c>
      <c r="I38" s="60" t="str">
        <f t="shared" si="26"/>
        <v>  </v>
      </c>
      <c r="J38" s="60" t="str">
        <f t="shared" si="26"/>
        <v>  </v>
      </c>
      <c r="K38" s="60" t="str">
        <f t="shared" si="26"/>
        <v>  </v>
      </c>
      <c r="L38" s="60" t="str">
        <f t="shared" si="26"/>
        <v>  </v>
      </c>
      <c r="M38" s="60">
        <f t="shared" si="8"/>
        <v>0</v>
      </c>
      <c r="N38" s="65" t="str">
        <f t="shared" si="9"/>
        <v>Stableford </v>
      </c>
      <c r="O38" s="60" t="str">
        <f>IF((O37-(O$7+O36))=-1,3,(IF((O37-(O$7+O36))=-2,4,(IF((O37-(O$7+O36))=-3,5,(IF((O37-(O$7+O36))=0,2,(IF((O37-(O$7+O36))=1,1,(IF((O37-(O$7+O36))=2,0,(IF((O37-(O$7+O36))=3," ","  ")))))))))))))</f>
        <v>  </v>
      </c>
      <c r="P38" s="60" t="str">
        <f aca="true" t="shared" si="27" ref="P38:W38">IF((P37-(P$7+P36))=-1,3,(IF((P37-(P$7+P36))=-2,4,(IF((P37-(P$7+P36))=-3,5,(IF((P37-(P$7+P36))=0,2,(IF((P37-(P$7+P36))=1,1,(IF((P37-(P$7+P36))=2,0,(IF((P37-(P$7+P36))=3," ","  ")))))))))))))</f>
        <v>  </v>
      </c>
      <c r="Q38" s="60">
        <f t="shared" si="27"/>
        <v>5</v>
      </c>
      <c r="R38" s="60" t="str">
        <f t="shared" si="27"/>
        <v>  </v>
      </c>
      <c r="S38" s="60">
        <f t="shared" si="27"/>
        <v>5</v>
      </c>
      <c r="T38" s="60" t="str">
        <f t="shared" si="27"/>
        <v>  </v>
      </c>
      <c r="U38" s="60" t="str">
        <f t="shared" si="27"/>
        <v>  </v>
      </c>
      <c r="V38" s="60" t="str">
        <f t="shared" si="27"/>
        <v>  </v>
      </c>
      <c r="W38" s="60" t="str">
        <f t="shared" si="27"/>
        <v>  </v>
      </c>
      <c r="X38" s="60">
        <f t="shared" si="10"/>
        <v>10</v>
      </c>
      <c r="Y38" s="61">
        <f t="shared" si="11"/>
        <v>10</v>
      </c>
      <c r="AA38" s="87"/>
    </row>
    <row r="39" spans="2:27" ht="15.75" hidden="1">
      <c r="B39" s="54"/>
      <c r="C39" s="56" t="s">
        <v>33</v>
      </c>
      <c r="D39" s="48">
        <v>0</v>
      </c>
      <c r="E39" s="48">
        <v>1</v>
      </c>
      <c r="F39" s="48">
        <v>1</v>
      </c>
      <c r="G39" s="48">
        <v>1</v>
      </c>
      <c r="H39" s="48">
        <v>1</v>
      </c>
      <c r="I39" s="48">
        <v>1</v>
      </c>
      <c r="J39" s="48">
        <v>0</v>
      </c>
      <c r="K39" s="48">
        <v>1</v>
      </c>
      <c r="L39" s="48">
        <v>1</v>
      </c>
      <c r="M39" s="48">
        <f t="shared" si="8"/>
        <v>7</v>
      </c>
      <c r="N39" s="56" t="str">
        <f t="shared" si="9"/>
        <v>Coups rendus </v>
      </c>
      <c r="O39" s="48">
        <v>1</v>
      </c>
      <c r="P39" s="48">
        <v>1</v>
      </c>
      <c r="Q39" s="48">
        <v>1</v>
      </c>
      <c r="R39" s="48">
        <v>1</v>
      </c>
      <c r="S39" s="48">
        <v>1</v>
      </c>
      <c r="T39" s="48">
        <v>1</v>
      </c>
      <c r="U39" s="48">
        <v>0</v>
      </c>
      <c r="V39" s="48">
        <v>1</v>
      </c>
      <c r="W39" s="48">
        <v>1</v>
      </c>
      <c r="X39" s="48">
        <f t="shared" si="10"/>
        <v>8</v>
      </c>
      <c r="Y39" s="49">
        <f t="shared" si="11"/>
        <v>15</v>
      </c>
      <c r="AA39" s="87"/>
    </row>
    <row r="40" spans="2:27" ht="15.75" hidden="1">
      <c r="B40" s="83" t="s">
        <v>96</v>
      </c>
      <c r="C40" s="25" t="s">
        <v>34</v>
      </c>
      <c r="D40" s="25"/>
      <c r="E40" s="25"/>
      <c r="F40" s="25"/>
      <c r="G40" s="25"/>
      <c r="H40" s="25"/>
      <c r="I40" s="25"/>
      <c r="J40" s="25"/>
      <c r="K40" s="25"/>
      <c r="L40" s="25"/>
      <c r="M40" s="20">
        <f>SUM(D40:L40)</f>
        <v>0</v>
      </c>
      <c r="N40" s="20" t="str">
        <f>C40</f>
        <v>Score </v>
      </c>
      <c r="O40" s="25"/>
      <c r="P40" s="25"/>
      <c r="Q40" s="25"/>
      <c r="R40" s="25"/>
      <c r="S40" s="25"/>
      <c r="T40" s="25"/>
      <c r="U40" s="25"/>
      <c r="V40" s="25"/>
      <c r="W40" s="25"/>
      <c r="X40" s="20">
        <f>SUM(O40:W40)</f>
        <v>0</v>
      </c>
      <c r="Y40" s="50">
        <f t="shared" si="11"/>
        <v>0</v>
      </c>
      <c r="Z40">
        <f>Y40-$Y$7</f>
        <v>-72</v>
      </c>
      <c r="AA40">
        <f>Y40-$Y$7</f>
        <v>-72</v>
      </c>
    </row>
    <row r="41" spans="2:27" ht="16.5" hidden="1" thickBot="1">
      <c r="B41" s="55"/>
      <c r="C41" s="57" t="s">
        <v>35</v>
      </c>
      <c r="D41" s="52" t="str">
        <f>IF((D40-(D$7+D39))=-1,3,(IF((D40-(D$7+D39))=-2,4,(IF((D40-(D$7+D39))=-3,5,(IF((D40-(D$7+D39))=0,2,(IF((D40-(D$7+D39))=1,1,(IF((D40-(D$7+D39))=2,0,(IF((D40-(D$7+D39))=3," ","  ")))))))))))))</f>
        <v>  </v>
      </c>
      <c r="E41" s="52" t="str">
        <f aca="true" t="shared" si="28" ref="E41:L41">IF((E40-(E$7+E39))=-1,3,(IF((E40-(E$7+E39))=-2,4,(IF((E40-(E$7+E39))=-3,5,(IF((E40-(E$7+E39))=0,2,(IF((E40-(E$7+E39))=1,1,(IF((E40-(E$7+E39))=2,0,(IF((E40-(E$7+E39))=3," ","  ")))))))))))))</f>
        <v>  </v>
      </c>
      <c r="F41" s="52" t="str">
        <f t="shared" si="28"/>
        <v>  </v>
      </c>
      <c r="G41" s="52" t="str">
        <f t="shared" si="28"/>
        <v>  </v>
      </c>
      <c r="H41" s="52" t="str">
        <f t="shared" si="28"/>
        <v>  </v>
      </c>
      <c r="I41" s="52" t="str">
        <f t="shared" si="28"/>
        <v>  </v>
      </c>
      <c r="J41" s="52" t="str">
        <f t="shared" si="28"/>
        <v>  </v>
      </c>
      <c r="K41" s="52" t="str">
        <f t="shared" si="28"/>
        <v>  </v>
      </c>
      <c r="L41" s="52" t="str">
        <f t="shared" si="28"/>
        <v>  </v>
      </c>
      <c r="M41" s="52">
        <f t="shared" si="8"/>
        <v>0</v>
      </c>
      <c r="N41" s="57" t="str">
        <f t="shared" si="9"/>
        <v>Stableford </v>
      </c>
      <c r="O41" s="52" t="str">
        <f>IF((O40-(O$7+O39))=-1,3,(IF((O40-(O$7+O39))=-2,4,(IF((O40-(O$7+O39))=-3,5,(IF((O40-(O$7+O39))=0,2,(IF((O40-(O$7+O39))=1,1,(IF((O40-(O$7+O39))=2,0,(IF((O40-(O$7+O39))=3," ","  ")))))))))))))</f>
        <v>  </v>
      </c>
      <c r="P41" s="52" t="str">
        <f aca="true" t="shared" si="29" ref="P41:W41">IF((P40-(P$7+P39))=-1,3,(IF((P40-(P$7+P39))=-2,4,(IF((P40-(P$7+P39))=-3,5,(IF((P40-(P$7+P39))=0,2,(IF((P40-(P$7+P39))=1,1,(IF((P40-(P$7+P39))=2,0,(IF((P40-(P$7+P39))=3," ","  ")))))))))))))</f>
        <v>  </v>
      </c>
      <c r="Q41" s="52" t="str">
        <f t="shared" si="29"/>
        <v>  </v>
      </c>
      <c r="R41" s="52" t="str">
        <f t="shared" si="29"/>
        <v>  </v>
      </c>
      <c r="S41" s="52" t="str">
        <f t="shared" si="29"/>
        <v>  </v>
      </c>
      <c r="T41" s="52" t="str">
        <f t="shared" si="29"/>
        <v>  </v>
      </c>
      <c r="U41" s="52" t="str">
        <f t="shared" si="29"/>
        <v>  </v>
      </c>
      <c r="V41" s="52" t="str">
        <f t="shared" si="29"/>
        <v>  </v>
      </c>
      <c r="W41" s="52" t="str">
        <f t="shared" si="29"/>
        <v>  </v>
      </c>
      <c r="X41" s="52">
        <f t="shared" si="10"/>
        <v>0</v>
      </c>
      <c r="Y41" s="53">
        <f t="shared" si="11"/>
        <v>0</v>
      </c>
      <c r="AA41" s="87"/>
    </row>
    <row r="42" spans="2:27" ht="15.75" hidden="1">
      <c r="B42" s="47"/>
      <c r="C42" s="64" t="s">
        <v>33</v>
      </c>
      <c r="D42" s="58">
        <v>1</v>
      </c>
      <c r="E42" s="58">
        <v>1</v>
      </c>
      <c r="F42" s="58">
        <v>1</v>
      </c>
      <c r="G42" s="58">
        <v>2</v>
      </c>
      <c r="H42" s="58">
        <v>2</v>
      </c>
      <c r="I42" s="58">
        <v>1</v>
      </c>
      <c r="J42" s="58">
        <v>1</v>
      </c>
      <c r="K42" s="58">
        <v>1</v>
      </c>
      <c r="L42" s="58">
        <v>1</v>
      </c>
      <c r="M42" s="58">
        <f t="shared" si="8"/>
        <v>11</v>
      </c>
      <c r="N42" s="64" t="str">
        <f t="shared" si="9"/>
        <v>Coups rendus </v>
      </c>
      <c r="O42" s="58">
        <v>1</v>
      </c>
      <c r="P42" s="58">
        <v>2</v>
      </c>
      <c r="Q42" s="58">
        <v>1</v>
      </c>
      <c r="R42" s="58">
        <v>1</v>
      </c>
      <c r="S42" s="58">
        <v>1</v>
      </c>
      <c r="T42" s="58">
        <v>2</v>
      </c>
      <c r="U42" s="58">
        <v>1</v>
      </c>
      <c r="V42" s="58">
        <v>1</v>
      </c>
      <c r="W42" s="58">
        <v>1</v>
      </c>
      <c r="X42" s="58">
        <f t="shared" si="10"/>
        <v>11</v>
      </c>
      <c r="Y42" s="59">
        <f t="shared" si="11"/>
        <v>22</v>
      </c>
      <c r="AA42" s="87"/>
    </row>
    <row r="43" spans="2:27" ht="15.75" hidden="1">
      <c r="B43" s="83" t="s">
        <v>97</v>
      </c>
      <c r="C43" s="25" t="s">
        <v>36</v>
      </c>
      <c r="D43" s="25"/>
      <c r="E43" s="25"/>
      <c r="F43" s="25"/>
      <c r="G43" s="25"/>
      <c r="H43" s="25"/>
      <c r="I43" s="25"/>
      <c r="J43" s="25"/>
      <c r="K43" s="25"/>
      <c r="L43" s="25"/>
      <c r="M43" s="20">
        <f t="shared" si="8"/>
        <v>0</v>
      </c>
      <c r="N43" s="20" t="str">
        <f t="shared" si="9"/>
        <v>Score</v>
      </c>
      <c r="O43" s="25"/>
      <c r="P43" s="25"/>
      <c r="Q43" s="25"/>
      <c r="R43" s="25"/>
      <c r="S43" s="25"/>
      <c r="T43" s="25"/>
      <c r="U43" s="25"/>
      <c r="V43" s="25"/>
      <c r="W43" s="25"/>
      <c r="X43" s="20">
        <f t="shared" si="10"/>
        <v>0</v>
      </c>
      <c r="Y43" s="50">
        <f t="shared" si="11"/>
        <v>0</v>
      </c>
      <c r="Z43">
        <f>Y43-$Y$7</f>
        <v>-72</v>
      </c>
      <c r="AA43">
        <f>Y43-$Y$7</f>
        <v>-72</v>
      </c>
    </row>
    <row r="44" spans="2:27" ht="15.75" customHeight="1" hidden="1" thickBot="1">
      <c r="B44" s="51"/>
      <c r="C44" s="65" t="s">
        <v>35</v>
      </c>
      <c r="D44" s="60" t="str">
        <f>IF((D43-(D$7+D42))=-1,3,(IF((D43-(D$7+D42))=-2,4,(IF((D43-(D$7+D42))=-3,5,(IF((D43-(D$7+D42))=0,2,(IF((D43-(D$7+D42))=1,1,(IF((D43-(D$7+D42))=2,0,(IF((D43-(D$7+D42))=3," ","  ")))))))))))))</f>
        <v>  </v>
      </c>
      <c r="E44" s="60" t="str">
        <f aca="true" t="shared" si="30" ref="E44:L44">IF((E43-(E$7+E42))=-1,3,(IF((E43-(E$7+E42))=-2,4,(IF((E43-(E$7+E42))=-3,5,(IF((E43-(E$7+E42))=0,2,(IF((E43-(E$7+E42))=1,1,(IF((E43-(E$7+E42))=2,0,(IF((E43-(E$7+E42))=3," ","  ")))))))))))))</f>
        <v>  </v>
      </c>
      <c r="F44" s="60" t="str">
        <f t="shared" si="30"/>
        <v>  </v>
      </c>
      <c r="G44" s="60" t="str">
        <f t="shared" si="30"/>
        <v>  </v>
      </c>
      <c r="H44" s="60" t="str">
        <f t="shared" si="30"/>
        <v>  </v>
      </c>
      <c r="I44" s="60" t="str">
        <f t="shared" si="30"/>
        <v>  </v>
      </c>
      <c r="J44" s="60" t="str">
        <f t="shared" si="30"/>
        <v>  </v>
      </c>
      <c r="K44" s="60" t="str">
        <f t="shared" si="30"/>
        <v>  </v>
      </c>
      <c r="L44" s="60" t="str">
        <f t="shared" si="30"/>
        <v>  </v>
      </c>
      <c r="M44" s="60">
        <f t="shared" si="8"/>
        <v>0</v>
      </c>
      <c r="N44" s="65" t="str">
        <f t="shared" si="9"/>
        <v>Stableford </v>
      </c>
      <c r="O44" s="60" t="str">
        <f>IF((O43-(O$7+O42))=-1,3,(IF((O43-(O$7+O42))=-2,4,(IF((O43-(O$7+O42))=-3,5,(IF((O43-(O$7+O42))=0,2,(IF((O43-(O$7+O42))=1,1,(IF((O43-(O$7+O42))=2,0,(IF((O43-(O$7+O42))=3," ","  ")))))))))))))</f>
        <v>  </v>
      </c>
      <c r="P44" s="60" t="str">
        <f aca="true" t="shared" si="31" ref="P44:W44">IF((P43-(P$7+P42))=-1,3,(IF((P43-(P$7+P42))=-2,4,(IF((P43-(P$7+P42))=-3,5,(IF((P43-(P$7+P42))=0,2,(IF((P43-(P$7+P42))=1,1,(IF((P43-(P$7+P42))=2,0,(IF((P43-(P$7+P42))=3," ","  ")))))))))))))</f>
        <v>  </v>
      </c>
      <c r="Q44" s="60" t="str">
        <f t="shared" si="31"/>
        <v>  </v>
      </c>
      <c r="R44" s="60" t="str">
        <f t="shared" si="31"/>
        <v>  </v>
      </c>
      <c r="S44" s="60" t="str">
        <f t="shared" si="31"/>
        <v>  </v>
      </c>
      <c r="T44" s="60" t="str">
        <f t="shared" si="31"/>
        <v>  </v>
      </c>
      <c r="U44" s="60" t="str">
        <f t="shared" si="31"/>
        <v>  </v>
      </c>
      <c r="V44" s="60" t="str">
        <f t="shared" si="31"/>
        <v>  </v>
      </c>
      <c r="W44" s="60" t="str">
        <f t="shared" si="31"/>
        <v>  </v>
      </c>
      <c r="X44" s="60">
        <f t="shared" si="10"/>
        <v>0</v>
      </c>
      <c r="Y44" s="61">
        <f t="shared" si="11"/>
        <v>0</v>
      </c>
      <c r="AA44" s="87"/>
    </row>
    <row r="45" spans="2:27" ht="15.75" hidden="1">
      <c r="B45" s="54"/>
      <c r="C45" s="56" t="s">
        <v>33</v>
      </c>
      <c r="D45" s="48">
        <v>0</v>
      </c>
      <c r="E45" s="48">
        <v>0</v>
      </c>
      <c r="F45" s="48">
        <v>1</v>
      </c>
      <c r="G45" s="48">
        <v>1</v>
      </c>
      <c r="H45" s="48">
        <v>1</v>
      </c>
      <c r="I45" s="48">
        <v>1</v>
      </c>
      <c r="J45" s="48">
        <v>0</v>
      </c>
      <c r="K45" s="48">
        <v>0</v>
      </c>
      <c r="L45" s="48">
        <v>0</v>
      </c>
      <c r="M45" s="48">
        <f t="shared" si="8"/>
        <v>4</v>
      </c>
      <c r="N45" s="56" t="str">
        <f t="shared" si="9"/>
        <v>Coups rendus </v>
      </c>
      <c r="O45" s="48">
        <v>1</v>
      </c>
      <c r="P45" s="48">
        <v>1</v>
      </c>
      <c r="Q45" s="48">
        <v>0</v>
      </c>
      <c r="R45" s="48">
        <v>0</v>
      </c>
      <c r="S45" s="48">
        <v>0</v>
      </c>
      <c r="T45" s="48">
        <v>1</v>
      </c>
      <c r="U45" s="48">
        <v>0</v>
      </c>
      <c r="V45" s="48">
        <v>0</v>
      </c>
      <c r="W45" s="48">
        <v>1</v>
      </c>
      <c r="X45" s="48">
        <f t="shared" si="10"/>
        <v>4</v>
      </c>
      <c r="Y45" s="49">
        <f t="shared" si="11"/>
        <v>8</v>
      </c>
      <c r="AA45" s="87"/>
    </row>
    <row r="46" spans="2:27" ht="15.75" hidden="1">
      <c r="B46" s="83" t="s">
        <v>98</v>
      </c>
      <c r="C46" s="25" t="s">
        <v>34</v>
      </c>
      <c r="D46" s="25"/>
      <c r="E46" s="25"/>
      <c r="F46" s="25"/>
      <c r="G46" s="25"/>
      <c r="H46" s="25"/>
      <c r="I46" s="25"/>
      <c r="J46" s="25"/>
      <c r="K46" s="25"/>
      <c r="L46" s="25"/>
      <c r="M46" s="20">
        <f t="shared" si="8"/>
        <v>0</v>
      </c>
      <c r="N46" s="20" t="str">
        <f t="shared" si="9"/>
        <v>Score </v>
      </c>
      <c r="O46" s="25"/>
      <c r="P46" s="25"/>
      <c r="Q46" s="25"/>
      <c r="R46" s="25"/>
      <c r="S46" s="25"/>
      <c r="T46" s="25"/>
      <c r="U46" s="25"/>
      <c r="V46" s="135"/>
      <c r="W46" s="25"/>
      <c r="X46" s="20">
        <f t="shared" si="10"/>
        <v>0</v>
      </c>
      <c r="Y46" s="50">
        <f t="shared" si="11"/>
        <v>0</v>
      </c>
      <c r="Z46">
        <f>Y46-$Y$7</f>
        <v>-72</v>
      </c>
      <c r="AA46">
        <f>Y46-$Y$7</f>
        <v>-72</v>
      </c>
    </row>
    <row r="47" spans="2:27" ht="15.75" customHeight="1" hidden="1" thickBot="1">
      <c r="B47" s="55"/>
      <c r="C47" s="57" t="s">
        <v>35</v>
      </c>
      <c r="D47" s="52" t="str">
        <f>IF((D46-(D$7+D45))=-1,3,(IF((D46-(D$7+D45))=-2,4,(IF((D46-(D$7+D45))=-3,5,(IF((D46-(D$7+D45))=0,2,(IF((D46-(D$7+D45))=1,1,(IF((D46-(D$7+D45))=2,0,(IF((D46-(D$7+D45))=3," ","  ")))))))))))))</f>
        <v>  </v>
      </c>
      <c r="E47" s="52" t="str">
        <f aca="true" t="shared" si="32" ref="E47:L47">IF((E46-(E$7+E45))=-1,3,(IF((E46-(E$7+E45))=-2,4,(IF((E46-(E$7+E45))=-3,5,(IF((E46-(E$7+E45))=0,2,(IF((E46-(E$7+E45))=1,1,(IF((E46-(E$7+E45))=2,0,(IF((E46-(E$7+E45))=3," ","  ")))))))))))))</f>
        <v>  </v>
      </c>
      <c r="F47" s="52" t="str">
        <f t="shared" si="32"/>
        <v>  </v>
      </c>
      <c r="G47" s="52" t="str">
        <f t="shared" si="32"/>
        <v>  </v>
      </c>
      <c r="H47" s="52" t="str">
        <f t="shared" si="32"/>
        <v>  </v>
      </c>
      <c r="I47" s="52" t="str">
        <f t="shared" si="32"/>
        <v>  </v>
      </c>
      <c r="J47" s="52" t="str">
        <f t="shared" si="32"/>
        <v>  </v>
      </c>
      <c r="K47" s="52" t="str">
        <f t="shared" si="32"/>
        <v>  </v>
      </c>
      <c r="L47" s="52" t="str">
        <f t="shared" si="32"/>
        <v>  </v>
      </c>
      <c r="M47" s="52">
        <f t="shared" si="8"/>
        <v>0</v>
      </c>
      <c r="N47" s="57" t="str">
        <f t="shared" si="9"/>
        <v>Stableford </v>
      </c>
      <c r="O47" s="52" t="str">
        <f>IF((O46-(O$7+O45))=-1,3,(IF((O46-(O$7+O45))=-2,4,(IF((O46-(O$7+O45))=-3,5,(IF((O46-(O$7+O45))=0,2,(IF((O46-(O$7+O45))=1,1,(IF((O46-(O$7+O45))=2,0,(IF((O46-(O$7+O45))=3," ","  ")))))))))))))</f>
        <v>  </v>
      </c>
      <c r="P47" s="52" t="str">
        <f aca="true" t="shared" si="33" ref="P47:W47">IF((P46-(P$7+P45))=-1,3,(IF((P46-(P$7+P45))=-2,4,(IF((P46-(P$7+P45))=-3,5,(IF((P46-(P$7+P45))=0,2,(IF((P46-(P$7+P45))=1,1,(IF((P46-(P$7+P45))=2,0,(IF((P46-(P$7+P45))=3," ","  ")))))))))))))</f>
        <v>  </v>
      </c>
      <c r="Q47" s="52">
        <f t="shared" si="33"/>
        <v>5</v>
      </c>
      <c r="R47" s="52" t="str">
        <f t="shared" si="33"/>
        <v>  </v>
      </c>
      <c r="S47" s="52">
        <f t="shared" si="33"/>
        <v>5</v>
      </c>
      <c r="T47" s="52" t="str">
        <f t="shared" si="33"/>
        <v>  </v>
      </c>
      <c r="U47" s="52" t="str">
        <f t="shared" si="33"/>
        <v>  </v>
      </c>
      <c r="V47" s="52" t="str">
        <f t="shared" si="33"/>
        <v>  </v>
      </c>
      <c r="W47" s="52" t="str">
        <f t="shared" si="33"/>
        <v>  </v>
      </c>
      <c r="X47" s="52">
        <f t="shared" si="10"/>
        <v>10</v>
      </c>
      <c r="Y47" s="53">
        <f t="shared" si="11"/>
        <v>10</v>
      </c>
      <c r="AA47" s="87"/>
    </row>
    <row r="48" spans="2:27" ht="15.75" customHeight="1" hidden="1">
      <c r="B48" s="47"/>
      <c r="C48" s="64" t="s">
        <v>33</v>
      </c>
      <c r="D48" s="58">
        <v>1</v>
      </c>
      <c r="E48" s="58">
        <v>1</v>
      </c>
      <c r="F48" s="58">
        <v>1</v>
      </c>
      <c r="G48" s="58">
        <v>2</v>
      </c>
      <c r="H48" s="58">
        <v>2</v>
      </c>
      <c r="I48" s="58">
        <v>1</v>
      </c>
      <c r="J48" s="58">
        <v>1</v>
      </c>
      <c r="K48" s="58">
        <v>1</v>
      </c>
      <c r="L48" s="58">
        <v>1</v>
      </c>
      <c r="M48" s="58">
        <f t="shared" si="8"/>
        <v>11</v>
      </c>
      <c r="N48" s="64" t="str">
        <f t="shared" si="9"/>
        <v>Coups rendus </v>
      </c>
      <c r="O48" s="58">
        <v>2</v>
      </c>
      <c r="P48" s="58">
        <v>2</v>
      </c>
      <c r="Q48" s="58">
        <v>1</v>
      </c>
      <c r="R48" s="58">
        <v>1</v>
      </c>
      <c r="S48" s="58">
        <v>1</v>
      </c>
      <c r="T48" s="58">
        <v>2</v>
      </c>
      <c r="U48" s="58">
        <v>1</v>
      </c>
      <c r="V48" s="58">
        <v>1</v>
      </c>
      <c r="W48" s="58">
        <v>1</v>
      </c>
      <c r="X48" s="58">
        <f t="shared" si="10"/>
        <v>12</v>
      </c>
      <c r="Y48" s="59">
        <f t="shared" si="11"/>
        <v>23</v>
      </c>
      <c r="AA48" s="87"/>
    </row>
    <row r="49" spans="2:27" ht="15.75" customHeight="1" hidden="1">
      <c r="B49" s="83" t="s">
        <v>99</v>
      </c>
      <c r="C49" s="25" t="s">
        <v>36</v>
      </c>
      <c r="D49" s="135"/>
      <c r="E49" s="25"/>
      <c r="F49" s="25"/>
      <c r="G49" s="25"/>
      <c r="H49" s="25"/>
      <c r="I49" s="25"/>
      <c r="J49" s="135"/>
      <c r="K49" s="25"/>
      <c r="L49" s="25"/>
      <c r="M49" s="20">
        <f>SUM(D49:L49)</f>
        <v>0</v>
      </c>
      <c r="N49" s="20" t="str">
        <f>C49</f>
        <v>Score</v>
      </c>
      <c r="O49" s="25"/>
      <c r="P49" s="135"/>
      <c r="Q49" s="25"/>
      <c r="R49" s="25"/>
      <c r="S49" s="25"/>
      <c r="T49" s="25"/>
      <c r="U49" s="135"/>
      <c r="V49" s="25"/>
      <c r="W49" s="25"/>
      <c r="X49" s="20">
        <f>SUM(O49:W49)</f>
        <v>0</v>
      </c>
      <c r="Y49" s="50">
        <f t="shared" si="11"/>
        <v>0</v>
      </c>
      <c r="Z49">
        <f>Y49-$Y$7</f>
        <v>-72</v>
      </c>
      <c r="AA49">
        <f>Y49-$Y$7</f>
        <v>-72</v>
      </c>
    </row>
    <row r="50" spans="2:27" ht="15.75" customHeight="1" hidden="1" thickBot="1">
      <c r="B50" s="51"/>
      <c r="C50" s="65" t="s">
        <v>35</v>
      </c>
      <c r="D50" s="60" t="str">
        <f>IF((D49-(D$7+D48))=-1,3,(IF((D49-(D$7+D48))=-2,4,(IF((D49-(D$7+D48))=-3,5,(IF((D49-(D$7+D48))=0,2,(IF((D49-(D$7+D48))=1,1,(IF((D49-(D$7+D48))=2,0,(IF((D49-(D$7+D48))=3," ","  ")))))))))))))</f>
        <v>  </v>
      </c>
      <c r="E50" s="60" t="str">
        <f aca="true" t="shared" si="34" ref="E50:L50">IF((E49-(E$7+E48))=-1,3,(IF((E49-(E$7+E48))=-2,4,(IF((E49-(E$7+E48))=-3,5,(IF((E49-(E$7+E48))=0,2,(IF((E49-(E$7+E48))=1,1,(IF((E49-(E$7+E48))=2,0,(IF((E49-(E$7+E48))=3," ","  ")))))))))))))</f>
        <v>  </v>
      </c>
      <c r="F50" s="60" t="str">
        <f t="shared" si="34"/>
        <v>  </v>
      </c>
      <c r="G50" s="60" t="str">
        <f t="shared" si="34"/>
        <v>  </v>
      </c>
      <c r="H50" s="60" t="str">
        <f t="shared" si="34"/>
        <v>  </v>
      </c>
      <c r="I50" s="60" t="str">
        <f t="shared" si="34"/>
        <v>  </v>
      </c>
      <c r="J50" s="60" t="str">
        <f t="shared" si="34"/>
        <v>  </v>
      </c>
      <c r="K50" s="60" t="str">
        <f t="shared" si="34"/>
        <v>  </v>
      </c>
      <c r="L50" s="60" t="str">
        <f t="shared" si="34"/>
        <v>  </v>
      </c>
      <c r="M50" s="60">
        <f t="shared" si="8"/>
        <v>0</v>
      </c>
      <c r="N50" s="65" t="str">
        <f t="shared" si="9"/>
        <v>Stableford </v>
      </c>
      <c r="O50" s="60" t="str">
        <f>IF((O49-(O$7+O48))=-1,3,(IF((O49-(O$7+O48))=-2,4,(IF((O49-(O$7+O48))=-3,5,(IF((O49-(O$7+O48))=0,2,(IF((O49-(O$7+O48))=1,1,(IF((O49-(O$7+O48))=2,0,(IF((O49-(O$7+O48))=3," ","  ")))))))))))))</f>
        <v>  </v>
      </c>
      <c r="P50" s="60" t="str">
        <f aca="true" t="shared" si="35" ref="P50:W50">IF((P49-(P$7+P48))=-1,3,(IF((P49-(P$7+P48))=-2,4,(IF((P49-(P$7+P48))=-3,5,(IF((P49-(P$7+P48))=0,2,(IF((P49-(P$7+P48))=1,1,(IF((P49-(P$7+P48))=2,0,(IF((P49-(P$7+P48))=3," ","  ")))))))))))))</f>
        <v>  </v>
      </c>
      <c r="Q50" s="60" t="str">
        <f t="shared" si="35"/>
        <v>  </v>
      </c>
      <c r="R50" s="60" t="str">
        <f t="shared" si="35"/>
        <v>  </v>
      </c>
      <c r="S50" s="60" t="str">
        <f t="shared" si="35"/>
        <v>  </v>
      </c>
      <c r="T50" s="60" t="str">
        <f t="shared" si="35"/>
        <v>  </v>
      </c>
      <c r="U50" s="60" t="str">
        <f t="shared" si="35"/>
        <v>  </v>
      </c>
      <c r="V50" s="60" t="str">
        <f t="shared" si="35"/>
        <v>  </v>
      </c>
      <c r="W50" s="60" t="str">
        <f t="shared" si="35"/>
        <v>  </v>
      </c>
      <c r="X50" s="60">
        <f t="shared" si="10"/>
        <v>0</v>
      </c>
      <c r="Y50" s="61">
        <f t="shared" si="11"/>
        <v>0</v>
      </c>
      <c r="AA50" s="87"/>
    </row>
    <row r="51" spans="2:27" ht="15.75" customHeight="1" hidden="1">
      <c r="B51" s="54"/>
      <c r="C51" s="56" t="s">
        <v>33</v>
      </c>
      <c r="D51" s="48">
        <v>0</v>
      </c>
      <c r="E51" s="48">
        <v>1</v>
      </c>
      <c r="F51" s="48">
        <v>1</v>
      </c>
      <c r="G51" s="48">
        <v>1</v>
      </c>
      <c r="H51" s="48">
        <v>1</v>
      </c>
      <c r="I51" s="48">
        <v>1</v>
      </c>
      <c r="J51" s="48">
        <v>1</v>
      </c>
      <c r="K51" s="48">
        <v>1</v>
      </c>
      <c r="L51" s="48">
        <v>1</v>
      </c>
      <c r="M51" s="48">
        <f t="shared" si="8"/>
        <v>8</v>
      </c>
      <c r="N51" s="56" t="str">
        <f t="shared" si="9"/>
        <v>Coups rendus </v>
      </c>
      <c r="O51" s="48">
        <v>1</v>
      </c>
      <c r="P51" s="48">
        <v>1</v>
      </c>
      <c r="Q51" s="48">
        <v>1</v>
      </c>
      <c r="R51" s="48">
        <v>1</v>
      </c>
      <c r="S51" s="48">
        <v>1</v>
      </c>
      <c r="T51" s="48">
        <v>1</v>
      </c>
      <c r="U51" s="48">
        <v>0</v>
      </c>
      <c r="V51" s="48">
        <v>1</v>
      </c>
      <c r="W51" s="48">
        <v>1</v>
      </c>
      <c r="X51" s="48">
        <f>SUM(O51:W51)</f>
        <v>8</v>
      </c>
      <c r="Y51" s="49">
        <f t="shared" si="11"/>
        <v>16</v>
      </c>
      <c r="AA51" s="87"/>
    </row>
    <row r="52" spans="2:27" ht="15.75" customHeight="1" hidden="1">
      <c r="B52" s="83" t="s">
        <v>100</v>
      </c>
      <c r="C52" s="25" t="s">
        <v>34</v>
      </c>
      <c r="D52" s="161"/>
      <c r="E52" s="25"/>
      <c r="F52" s="25"/>
      <c r="G52" s="25"/>
      <c r="H52" s="25"/>
      <c r="I52" s="25"/>
      <c r="J52" s="25"/>
      <c r="K52" s="25"/>
      <c r="L52" s="25"/>
      <c r="M52" s="20">
        <f>SUM(D52:L52)</f>
        <v>0</v>
      </c>
      <c r="N52" s="20" t="str">
        <f>C52</f>
        <v>Score </v>
      </c>
      <c r="O52" s="25"/>
      <c r="P52" s="25"/>
      <c r="Q52" s="25"/>
      <c r="R52" s="25"/>
      <c r="S52" s="25"/>
      <c r="T52" s="25"/>
      <c r="U52" s="25"/>
      <c r="V52" s="25"/>
      <c r="W52" s="25"/>
      <c r="X52" s="20">
        <f>SUM(O52:W52)</f>
        <v>0</v>
      </c>
      <c r="Y52" s="50">
        <f>M52+X52</f>
        <v>0</v>
      </c>
      <c r="Z52">
        <f>Y52-$Y$7</f>
        <v>-72</v>
      </c>
      <c r="AA52">
        <f>Y52-$Y$7</f>
        <v>-72</v>
      </c>
    </row>
    <row r="53" spans="2:27" ht="15.75" customHeight="1" hidden="1" thickBot="1">
      <c r="B53" s="55"/>
      <c r="C53" s="57" t="s">
        <v>35</v>
      </c>
      <c r="D53" s="52" t="str">
        <f>IF((D52-(D$7+D51))=-1,3,(IF((D52-(D$7+D51))=-2,4,(IF((D52-(D$7+D51))=-3,5,(IF((D52-(D$7+D51))=0,2,(IF((D52-(D$7+D51))=1,1,(IF((D52-(D$7+D51))=2,0,(IF((D52-(D$7+D51))=3," ","  ")))))))))))))</f>
        <v>  </v>
      </c>
      <c r="E53" s="52" t="str">
        <f aca="true" t="shared" si="36" ref="E53:L53">IF((E52-(E$7+E51))=-1,3,(IF((E52-(E$7+E51))=-2,4,(IF((E52-(E$7+E51))=-3,5,(IF((E52-(E$7+E51))=0,2,(IF((E52-(E$7+E51))=1,1,(IF((E52-(E$7+E51))=2,0,(IF((E52-(E$7+E51))=3," ","  ")))))))))))))</f>
        <v>  </v>
      </c>
      <c r="F53" s="52" t="str">
        <f t="shared" si="36"/>
        <v>  </v>
      </c>
      <c r="G53" s="52" t="str">
        <f t="shared" si="36"/>
        <v>  </v>
      </c>
      <c r="H53" s="52" t="str">
        <f t="shared" si="36"/>
        <v>  </v>
      </c>
      <c r="I53" s="52" t="str">
        <f t="shared" si="36"/>
        <v>  </v>
      </c>
      <c r="J53" s="52" t="str">
        <f t="shared" si="36"/>
        <v>  </v>
      </c>
      <c r="K53" s="52" t="str">
        <f t="shared" si="36"/>
        <v>  </v>
      </c>
      <c r="L53" s="52" t="str">
        <f t="shared" si="36"/>
        <v>  </v>
      </c>
      <c r="M53" s="52">
        <f t="shared" si="8"/>
        <v>0</v>
      </c>
      <c r="N53" s="57" t="str">
        <f t="shared" si="9"/>
        <v>Stableford </v>
      </c>
      <c r="O53" s="52" t="str">
        <f>IF((O52-(O$7+O51))=-1,3,(IF((O52-(O$7+O51))=-2,4,(IF((O52-(O$7+O51))=-3,5,(IF((O52-(O$7+O51))=0,2,(IF((O52-(O$7+O51))=1,1,(IF((O52-(O$7+O51))=2,0,(IF((O52-(O$7+O51))=3," ","  ")))))))))))))</f>
        <v>  </v>
      </c>
      <c r="P53" s="52" t="str">
        <f aca="true" t="shared" si="37" ref="P53:W53">IF((P52-(P$7+P51))=-1,3,(IF((P52-(P$7+P51))=-2,4,(IF((P52-(P$7+P51))=-3,5,(IF((P52-(P$7+P51))=0,2,(IF((P52-(P$7+P51))=1,1,(IF((P52-(P$7+P51))=2,0,(IF((P52-(P$7+P51))=3," ","  ")))))))))))))</f>
        <v>  </v>
      </c>
      <c r="Q53" s="52" t="str">
        <f t="shared" si="37"/>
        <v>  </v>
      </c>
      <c r="R53" s="52" t="str">
        <f t="shared" si="37"/>
        <v>  </v>
      </c>
      <c r="S53" s="52" t="str">
        <f t="shared" si="37"/>
        <v>  </v>
      </c>
      <c r="T53" s="52" t="str">
        <f t="shared" si="37"/>
        <v>  </v>
      </c>
      <c r="U53" s="52" t="str">
        <f t="shared" si="37"/>
        <v>  </v>
      </c>
      <c r="V53" s="52" t="str">
        <f t="shared" si="37"/>
        <v>  </v>
      </c>
      <c r="W53" s="52" t="str">
        <f t="shared" si="37"/>
        <v>  </v>
      </c>
      <c r="X53" s="52">
        <f t="shared" si="10"/>
        <v>0</v>
      </c>
      <c r="Y53" s="53">
        <f t="shared" si="11"/>
        <v>0</v>
      </c>
      <c r="AA53" s="87"/>
    </row>
    <row r="54" spans="2:27" ht="15.75" customHeight="1">
      <c r="B54" s="47"/>
      <c r="C54" s="64" t="s">
        <v>33</v>
      </c>
      <c r="D54" s="58">
        <v>1</v>
      </c>
      <c r="E54" s="58">
        <v>1</v>
      </c>
      <c r="F54" s="58">
        <v>1</v>
      </c>
      <c r="G54" s="58">
        <v>2</v>
      </c>
      <c r="H54" s="58">
        <v>2</v>
      </c>
      <c r="I54" s="58">
        <v>1</v>
      </c>
      <c r="J54" s="58">
        <v>1</v>
      </c>
      <c r="K54" s="58">
        <v>1</v>
      </c>
      <c r="L54" s="58">
        <v>1</v>
      </c>
      <c r="M54" s="58">
        <f t="shared" si="8"/>
        <v>11</v>
      </c>
      <c r="N54" s="64" t="str">
        <f t="shared" si="9"/>
        <v>Coups rendus </v>
      </c>
      <c r="O54" s="58">
        <v>1</v>
      </c>
      <c r="P54" s="58">
        <v>2</v>
      </c>
      <c r="Q54" s="58">
        <v>1</v>
      </c>
      <c r="R54" s="58">
        <v>1</v>
      </c>
      <c r="S54" s="58">
        <v>1</v>
      </c>
      <c r="T54" s="58">
        <v>2</v>
      </c>
      <c r="U54" s="58">
        <v>1</v>
      </c>
      <c r="V54" s="58">
        <v>1</v>
      </c>
      <c r="W54" s="58">
        <v>1</v>
      </c>
      <c r="X54" s="58">
        <f t="shared" si="10"/>
        <v>11</v>
      </c>
      <c r="Y54" s="59">
        <f t="shared" si="11"/>
        <v>22</v>
      </c>
      <c r="AA54" s="87"/>
    </row>
    <row r="55" spans="2:27" ht="15.75" customHeight="1">
      <c r="B55" s="83" t="s">
        <v>101</v>
      </c>
      <c r="C55" s="25" t="s">
        <v>34</v>
      </c>
      <c r="D55" s="25">
        <v>7</v>
      </c>
      <c r="E55" s="25">
        <v>4</v>
      </c>
      <c r="F55" s="25">
        <v>4</v>
      </c>
      <c r="G55" s="25">
        <v>3</v>
      </c>
      <c r="H55" s="25">
        <v>5</v>
      </c>
      <c r="I55" s="25">
        <v>5</v>
      </c>
      <c r="J55" s="25">
        <v>8</v>
      </c>
      <c r="K55" s="25">
        <v>6</v>
      </c>
      <c r="L55" s="25">
        <v>6</v>
      </c>
      <c r="M55" s="20">
        <f>SUM(D55:L55)</f>
        <v>48</v>
      </c>
      <c r="N55" s="20" t="str">
        <f>C55</f>
        <v>Score </v>
      </c>
      <c r="O55" s="25">
        <v>7</v>
      </c>
      <c r="P55" s="25">
        <v>4</v>
      </c>
      <c r="Q55" s="135">
        <v>4</v>
      </c>
      <c r="R55" s="25">
        <v>8</v>
      </c>
      <c r="S55" s="25">
        <v>3</v>
      </c>
      <c r="T55" s="25">
        <v>6</v>
      </c>
      <c r="U55" s="25">
        <v>6</v>
      </c>
      <c r="V55" s="25">
        <v>6</v>
      </c>
      <c r="W55" s="25">
        <v>4</v>
      </c>
      <c r="X55" s="20">
        <f>SUM(O55:W55)</f>
        <v>48</v>
      </c>
      <c r="Y55" s="50">
        <f t="shared" si="11"/>
        <v>96</v>
      </c>
      <c r="Z55">
        <f>Y55-$Y$7</f>
        <v>24</v>
      </c>
      <c r="AA55">
        <f>Y55-$Y$7</f>
        <v>24</v>
      </c>
    </row>
    <row r="56" spans="2:27" ht="15.75" customHeight="1" thickBot="1">
      <c r="B56" s="51"/>
      <c r="C56" s="65" t="s">
        <v>35</v>
      </c>
      <c r="D56" s="60">
        <f>IF((D55-(D$7+D54))=-1,3,(IF((D55-(D$7+D54))=-2,4,(IF((D55-(D$7+D54))=-3,5,(IF((D55-(D$7+D54))=0,2,(IF((D55-(D$7+D54))=1,1,(IF((D55-(D$7+D54))=2,0,(IF((D55-(D$7+D54))=3," ","  ")))))))))))))</f>
        <v>1</v>
      </c>
      <c r="E56" s="60">
        <f aca="true" t="shared" si="38" ref="E56:L56">IF((E55-(E$7+E54))=-1,3,(IF((E55-(E$7+E54))=-2,4,(IF((E55-(E$7+E54))=-3,5,(IF((E55-(E$7+E54))=0,2,(IF((E55-(E$7+E54))=1,1,(IF((E55-(E$7+E54))=2,0,(IF((E55-(E$7+E54))=3," ","  ")))))))))))))</f>
        <v>3</v>
      </c>
      <c r="F56" s="60">
        <f t="shared" si="38"/>
        <v>3</v>
      </c>
      <c r="G56" s="60">
        <f t="shared" si="38"/>
        <v>4</v>
      </c>
      <c r="H56" s="60">
        <f t="shared" si="38"/>
        <v>3</v>
      </c>
      <c r="I56" s="60">
        <f t="shared" si="38"/>
        <v>1</v>
      </c>
      <c r="J56" s="60">
        <f t="shared" si="38"/>
        <v>0</v>
      </c>
      <c r="K56" s="60">
        <f t="shared" si="38"/>
        <v>1</v>
      </c>
      <c r="L56" s="60">
        <f t="shared" si="38"/>
        <v>1</v>
      </c>
      <c r="M56" s="60">
        <f t="shared" si="8"/>
        <v>17</v>
      </c>
      <c r="N56" s="65" t="str">
        <f t="shared" si="9"/>
        <v>Stableford </v>
      </c>
      <c r="O56" s="60">
        <f>IF((O55-(O$7+O54))=-1,3,(IF((O55-(O$7+O54))=-2,4,(IF((O55-(O$7+O54))=-3,5,(IF((O55-(O$7+O54))=0,2,(IF((O55-(O$7+O54))=1,1,(IF((O55-(O$7+O54))=2,0,(IF((O55-(O$7+O54))=3," ","  ")))))))))))))</f>
        <v>1</v>
      </c>
      <c r="P56" s="60">
        <f aca="true" t="shared" si="39" ref="P56:W56">IF((P55-(P$7+P54))=-1,3,(IF((P55-(P$7+P54))=-2,4,(IF((P55-(P$7+P54))=-3,5,(IF((P55-(P$7+P54))=0,2,(IF((P55-(P$7+P54))=1,1,(IF((P55-(P$7+P54))=2,0,(IF((P55-(P$7+P54))=3," ","  ")))))))))))))</f>
        <v>4</v>
      </c>
      <c r="Q56" s="60">
        <f t="shared" si="39"/>
        <v>2</v>
      </c>
      <c r="R56" s="60">
        <f t="shared" si="39"/>
        <v>0</v>
      </c>
      <c r="S56" s="60">
        <f t="shared" si="39"/>
        <v>3</v>
      </c>
      <c r="T56" s="60">
        <f t="shared" si="39"/>
        <v>2</v>
      </c>
      <c r="U56" s="60">
        <f t="shared" si="39"/>
        <v>2</v>
      </c>
      <c r="V56" s="60">
        <f t="shared" si="39"/>
        <v>1</v>
      </c>
      <c r="W56" s="60">
        <f t="shared" si="39"/>
        <v>2</v>
      </c>
      <c r="X56" s="60">
        <f t="shared" si="10"/>
        <v>17</v>
      </c>
      <c r="Y56" s="61">
        <f t="shared" si="11"/>
        <v>34</v>
      </c>
      <c r="AA56" s="87"/>
    </row>
    <row r="57" spans="2:27" ht="15.75" customHeight="1" hidden="1">
      <c r="B57" s="54"/>
      <c r="C57" s="56" t="s">
        <v>33</v>
      </c>
      <c r="D57" s="48">
        <v>1</v>
      </c>
      <c r="E57" s="48">
        <v>2</v>
      </c>
      <c r="F57" s="48">
        <v>2</v>
      </c>
      <c r="G57" s="48">
        <v>2</v>
      </c>
      <c r="H57" s="48">
        <v>2</v>
      </c>
      <c r="I57" s="48">
        <v>2</v>
      </c>
      <c r="J57" s="48">
        <v>2</v>
      </c>
      <c r="K57" s="48">
        <v>2</v>
      </c>
      <c r="L57" s="48">
        <v>2</v>
      </c>
      <c r="M57" s="48">
        <f t="shared" si="8"/>
        <v>17</v>
      </c>
      <c r="N57" s="56" t="str">
        <f t="shared" si="9"/>
        <v>Coups rendus </v>
      </c>
      <c r="O57" s="48">
        <v>2</v>
      </c>
      <c r="P57" s="48">
        <v>2</v>
      </c>
      <c r="Q57" s="48">
        <v>2</v>
      </c>
      <c r="R57" s="48">
        <v>2</v>
      </c>
      <c r="S57" s="48">
        <v>2</v>
      </c>
      <c r="T57" s="48">
        <v>2</v>
      </c>
      <c r="U57" s="48">
        <v>2</v>
      </c>
      <c r="V57" s="48">
        <v>2</v>
      </c>
      <c r="W57" s="48">
        <v>2</v>
      </c>
      <c r="X57" s="48">
        <f t="shared" si="10"/>
        <v>18</v>
      </c>
      <c r="Y57" s="49">
        <f t="shared" si="11"/>
        <v>35</v>
      </c>
      <c r="AA57" s="87"/>
    </row>
    <row r="58" spans="2:28" ht="15.75" customHeight="1" hidden="1">
      <c r="B58" s="83" t="s">
        <v>102</v>
      </c>
      <c r="C58" s="25" t="s">
        <v>34</v>
      </c>
      <c r="D58" s="25"/>
      <c r="E58" s="25"/>
      <c r="F58" s="25"/>
      <c r="G58" s="25"/>
      <c r="H58" s="25"/>
      <c r="I58" s="25"/>
      <c r="J58" s="25"/>
      <c r="K58" s="25"/>
      <c r="L58" s="25"/>
      <c r="M58" s="20">
        <f>SUM(D58:L58)</f>
        <v>0</v>
      </c>
      <c r="N58" s="20" t="str">
        <f>C58</f>
        <v>Score </v>
      </c>
      <c r="O58" s="25"/>
      <c r="P58" s="25"/>
      <c r="Q58" s="25"/>
      <c r="R58" s="25"/>
      <c r="S58" s="25"/>
      <c r="T58" s="25"/>
      <c r="U58" s="25"/>
      <c r="V58" s="25"/>
      <c r="W58" s="25"/>
      <c r="X58" s="20">
        <f>SUM(O58:W58)</f>
        <v>0</v>
      </c>
      <c r="Y58" s="50">
        <f t="shared" si="11"/>
        <v>0</v>
      </c>
      <c r="Z58">
        <f>Y58-$Y$7</f>
        <v>-72</v>
      </c>
      <c r="AA58">
        <f>Y58-$Y$7</f>
        <v>-72</v>
      </c>
      <c r="AB58" s="2" t="s">
        <v>1</v>
      </c>
    </row>
    <row r="59" spans="2:27" ht="15.75" customHeight="1" hidden="1" thickBot="1">
      <c r="B59" s="55"/>
      <c r="C59" s="57" t="s">
        <v>35</v>
      </c>
      <c r="D59" s="52" t="str">
        <f>IF((D58-(D$7+D57))=-1,3,(IF((D58-(D$7+D57))=-2,4,(IF((D58-(D$7+D57))=-3,5,(IF((D58-(D$7+D57))=0,2,(IF((D58-(D$7+D57))=1,1,(IF((D58-(D$7+D57))=2,0,(IF((D58-(D$7+D57))=3," ","  ")))))))))))))</f>
        <v>  </v>
      </c>
      <c r="E59" s="52" t="str">
        <f aca="true" t="shared" si="40" ref="E59:L59">IF((E58-(E$7+E57))=-1,3,(IF((E58-(E$7+E57))=-2,4,(IF((E58-(E$7+E57))=-3,5,(IF((E58-(E$7+E57))=0,2,(IF((E58-(E$7+E57))=1,1,(IF((E58-(E$7+E57))=2,0,(IF((E58-(E$7+E57))=3," ","  ")))))))))))))</f>
        <v>  </v>
      </c>
      <c r="F59" s="52" t="str">
        <f t="shared" si="40"/>
        <v>  </v>
      </c>
      <c r="G59" s="52" t="str">
        <f t="shared" si="40"/>
        <v>  </v>
      </c>
      <c r="H59" s="52" t="str">
        <f t="shared" si="40"/>
        <v>  </v>
      </c>
      <c r="I59" s="52" t="str">
        <f t="shared" si="40"/>
        <v>  </v>
      </c>
      <c r="J59" s="52" t="str">
        <f t="shared" si="40"/>
        <v>  </v>
      </c>
      <c r="K59" s="52" t="str">
        <f t="shared" si="40"/>
        <v>  </v>
      </c>
      <c r="L59" s="52" t="str">
        <f t="shared" si="40"/>
        <v>  </v>
      </c>
      <c r="M59" s="52">
        <f t="shared" si="8"/>
        <v>0</v>
      </c>
      <c r="N59" s="57" t="str">
        <f t="shared" si="9"/>
        <v>Stableford </v>
      </c>
      <c r="O59" s="52" t="str">
        <f>IF((O58-(O$7+O57))=-1,3,(IF((O58-(O$7+O57))=-2,4,(IF((O58-(O$7+O57))=-3,5,(IF((O58-(O$7+O57))=0,2,(IF((O58-(O$7+O57))=1,1,(IF((O58-(O$7+O57))=2,0,(IF((O58-(O$7+O57))=3," ","  ")))))))))))))</f>
        <v>  </v>
      </c>
      <c r="P59" s="52" t="str">
        <f aca="true" t="shared" si="41" ref="P59:W59">IF((P58-(P$7+P57))=-1,3,(IF((P58-(P$7+P57))=-2,4,(IF((P58-(P$7+P57))=-3,5,(IF((P58-(P$7+P57))=0,2,(IF((P58-(P$7+P57))=1,1,(IF((P58-(P$7+P57))=2,0,(IF((P58-(P$7+P57))=3," ","  ")))))))))))))</f>
        <v>  </v>
      </c>
      <c r="Q59" s="52" t="str">
        <f t="shared" si="41"/>
        <v>  </v>
      </c>
      <c r="R59" s="52" t="str">
        <f t="shared" si="41"/>
        <v>  </v>
      </c>
      <c r="S59" s="52" t="str">
        <f t="shared" si="41"/>
        <v>  </v>
      </c>
      <c r="T59" s="52" t="str">
        <f t="shared" si="41"/>
        <v>  </v>
      </c>
      <c r="U59" s="52" t="str">
        <f t="shared" si="41"/>
        <v>  </v>
      </c>
      <c r="V59" s="52" t="str">
        <f t="shared" si="41"/>
        <v>  </v>
      </c>
      <c r="W59" s="52" t="str">
        <f t="shared" si="41"/>
        <v>  </v>
      </c>
      <c r="X59" s="52">
        <f t="shared" si="10"/>
        <v>0</v>
      </c>
      <c r="Y59" s="53">
        <f t="shared" si="11"/>
        <v>0</v>
      </c>
      <c r="AA59" s="87"/>
    </row>
    <row r="60" spans="2:27" ht="16.5" customHeight="1" hidden="1">
      <c r="B60" s="47"/>
      <c r="C60" s="64" t="s">
        <v>33</v>
      </c>
      <c r="D60" s="58">
        <v>1</v>
      </c>
      <c r="E60" s="58">
        <v>1</v>
      </c>
      <c r="F60" s="58">
        <v>2</v>
      </c>
      <c r="G60" s="58">
        <v>2</v>
      </c>
      <c r="H60" s="58">
        <v>2</v>
      </c>
      <c r="I60" s="58">
        <v>1</v>
      </c>
      <c r="J60" s="58">
        <v>1</v>
      </c>
      <c r="K60" s="58">
        <v>1</v>
      </c>
      <c r="L60" s="58">
        <v>1</v>
      </c>
      <c r="M60" s="58">
        <f t="shared" si="8"/>
        <v>12</v>
      </c>
      <c r="N60" s="64" t="str">
        <f t="shared" si="9"/>
        <v>Coups rendus </v>
      </c>
      <c r="O60" s="58">
        <v>2</v>
      </c>
      <c r="P60" s="58">
        <v>2</v>
      </c>
      <c r="Q60" s="58">
        <v>1</v>
      </c>
      <c r="R60" s="58">
        <v>1</v>
      </c>
      <c r="S60" s="58">
        <v>1</v>
      </c>
      <c r="T60" s="58">
        <v>2</v>
      </c>
      <c r="U60" s="58">
        <v>1</v>
      </c>
      <c r="V60" s="58">
        <v>1</v>
      </c>
      <c r="W60" s="58">
        <v>1</v>
      </c>
      <c r="X60" s="58">
        <f t="shared" si="10"/>
        <v>12</v>
      </c>
      <c r="Y60" s="59">
        <f t="shared" si="11"/>
        <v>24</v>
      </c>
      <c r="AA60" s="87"/>
    </row>
    <row r="61" spans="2:27" ht="15.75" hidden="1">
      <c r="B61" s="83" t="s">
        <v>103</v>
      </c>
      <c r="C61" s="25" t="s">
        <v>34</v>
      </c>
      <c r="D61" s="25"/>
      <c r="E61" s="25"/>
      <c r="F61" s="25"/>
      <c r="G61" s="25"/>
      <c r="H61" s="25"/>
      <c r="I61" s="25"/>
      <c r="J61" s="25"/>
      <c r="K61" s="25"/>
      <c r="L61" s="25"/>
      <c r="M61" s="20">
        <f>SUM(D61:L61)</f>
        <v>0</v>
      </c>
      <c r="N61" s="20" t="str">
        <f>C61</f>
        <v>Score </v>
      </c>
      <c r="O61" s="25"/>
      <c r="P61" s="25"/>
      <c r="Q61" s="25"/>
      <c r="R61" s="25"/>
      <c r="S61" s="25"/>
      <c r="T61" s="25"/>
      <c r="U61" s="25"/>
      <c r="V61" s="25"/>
      <c r="W61" s="135"/>
      <c r="X61" s="20">
        <f>SUM(O61:W61)</f>
        <v>0</v>
      </c>
      <c r="Y61" s="50">
        <f t="shared" si="11"/>
        <v>0</v>
      </c>
      <c r="Z61">
        <f>Y61-$Y$7</f>
        <v>-72</v>
      </c>
      <c r="AA61">
        <f>Y61-$Y$7</f>
        <v>-72</v>
      </c>
    </row>
    <row r="62" spans="2:27" ht="16.5" hidden="1" thickBot="1">
      <c r="B62" s="51"/>
      <c r="C62" s="65" t="s">
        <v>35</v>
      </c>
      <c r="D62" s="60" t="str">
        <f>IF((D61-(D$7+D60))=-1,3,(IF((D61-(D$7+D60))=-2,4,(IF((D61-(D$7+D60))=-3,5,(IF((D61-(D$7+D60))=0,2,(IF((D61-(D$7+D60))=1,1,(IF((D61-(D$7+D60))=2,0,(IF((D61-(D$7+D60))=3," ","  ")))))))))))))</f>
        <v>  </v>
      </c>
      <c r="E62" s="60" t="str">
        <f aca="true" t="shared" si="42" ref="E62:L62">IF((E61-(E$7+E60))=-1,3,(IF((E61-(E$7+E60))=-2,4,(IF((E61-(E$7+E60))=-3,5,(IF((E61-(E$7+E60))=0,2,(IF((E61-(E$7+E60))=1,1,(IF((E61-(E$7+E60))=2,0,(IF((E61-(E$7+E60))=3," ","  ")))))))))))))</f>
        <v>  </v>
      </c>
      <c r="F62" s="60" t="str">
        <f t="shared" si="42"/>
        <v>  </v>
      </c>
      <c r="G62" s="60" t="str">
        <f t="shared" si="42"/>
        <v>  </v>
      </c>
      <c r="H62" s="60" t="str">
        <f t="shared" si="42"/>
        <v>  </v>
      </c>
      <c r="I62" s="60" t="str">
        <f t="shared" si="42"/>
        <v>  </v>
      </c>
      <c r="J62" s="60" t="str">
        <f t="shared" si="42"/>
        <v>  </v>
      </c>
      <c r="K62" s="60" t="str">
        <f t="shared" si="42"/>
        <v>  </v>
      </c>
      <c r="L62" s="60" t="str">
        <f t="shared" si="42"/>
        <v>  </v>
      </c>
      <c r="M62" s="60">
        <f t="shared" si="8"/>
        <v>0</v>
      </c>
      <c r="N62" s="65" t="str">
        <f t="shared" si="9"/>
        <v>Stableford </v>
      </c>
      <c r="O62" s="60" t="str">
        <f>IF((O61-(O$7+O60))=-1,3,(IF((O61-(O$7+O60))=-2,4,(IF((O61-(O$7+O60))=-3,5,(IF((O61-(O$7+O60))=0,2,(IF((O61-(O$7+O60))=1,1,(IF((O61-(O$7+O60))=2,0,(IF((O61-(O$7+O60))=3," ","  ")))))))))))))</f>
        <v>  </v>
      </c>
      <c r="P62" s="60" t="str">
        <f aca="true" t="shared" si="43" ref="P62:W62">IF((P61-(P$7+P60))=-1,3,(IF((P61-(P$7+P60))=-2,4,(IF((P61-(P$7+P60))=-3,5,(IF((P61-(P$7+P60))=0,2,(IF((P61-(P$7+P60))=1,1,(IF((P61-(P$7+P60))=2,0,(IF((P61-(P$7+P60))=3," ","  ")))))))))))))</f>
        <v>  </v>
      </c>
      <c r="Q62" s="60" t="str">
        <f t="shared" si="43"/>
        <v>  </v>
      </c>
      <c r="R62" s="60" t="str">
        <f t="shared" si="43"/>
        <v>  </v>
      </c>
      <c r="S62" s="60" t="str">
        <f t="shared" si="43"/>
        <v>  </v>
      </c>
      <c r="T62" s="60" t="str">
        <f t="shared" si="43"/>
        <v>  </v>
      </c>
      <c r="U62" s="60" t="str">
        <f t="shared" si="43"/>
        <v>  </v>
      </c>
      <c r="V62" s="60" t="str">
        <f t="shared" si="43"/>
        <v>  </v>
      </c>
      <c r="W62" s="60" t="str">
        <f t="shared" si="43"/>
        <v>  </v>
      </c>
      <c r="X62" s="60">
        <f t="shared" si="10"/>
        <v>0</v>
      </c>
      <c r="Y62" s="61">
        <f t="shared" si="11"/>
        <v>0</v>
      </c>
      <c r="AA62" s="87"/>
    </row>
    <row r="63" spans="2:27" ht="15.75">
      <c r="B63" s="54"/>
      <c r="C63" s="56" t="s">
        <v>33</v>
      </c>
      <c r="D63" s="48">
        <v>1</v>
      </c>
      <c r="E63" s="48">
        <v>2</v>
      </c>
      <c r="F63" s="48">
        <v>2</v>
      </c>
      <c r="G63" s="48">
        <v>2</v>
      </c>
      <c r="H63" s="48">
        <v>2</v>
      </c>
      <c r="I63" s="48">
        <v>2</v>
      </c>
      <c r="J63" s="48">
        <v>2</v>
      </c>
      <c r="K63" s="48">
        <v>2</v>
      </c>
      <c r="L63" s="48">
        <v>2</v>
      </c>
      <c r="M63" s="48">
        <f t="shared" si="8"/>
        <v>17</v>
      </c>
      <c r="N63" s="56" t="str">
        <f t="shared" si="9"/>
        <v>Coups rendus </v>
      </c>
      <c r="O63" s="48">
        <v>2</v>
      </c>
      <c r="P63" s="48">
        <v>2</v>
      </c>
      <c r="Q63" s="48">
        <v>2</v>
      </c>
      <c r="R63" s="48">
        <v>2</v>
      </c>
      <c r="S63" s="48">
        <v>2</v>
      </c>
      <c r="T63" s="48">
        <v>2</v>
      </c>
      <c r="U63" s="48">
        <v>1</v>
      </c>
      <c r="V63" s="48">
        <v>2</v>
      </c>
      <c r="W63" s="48">
        <v>2</v>
      </c>
      <c r="X63" s="48">
        <f t="shared" si="10"/>
        <v>17</v>
      </c>
      <c r="Y63" s="49">
        <f t="shared" si="11"/>
        <v>34</v>
      </c>
      <c r="AA63" s="87"/>
    </row>
    <row r="64" spans="2:27" ht="15.75">
      <c r="B64" s="83" t="s">
        <v>104</v>
      </c>
      <c r="C64" s="25" t="s">
        <v>34</v>
      </c>
      <c r="D64" s="25">
        <v>8</v>
      </c>
      <c r="E64" s="25">
        <v>7</v>
      </c>
      <c r="F64" s="25">
        <v>5</v>
      </c>
      <c r="G64" s="25">
        <v>4</v>
      </c>
      <c r="H64" s="25">
        <v>7</v>
      </c>
      <c r="I64" s="25">
        <v>5</v>
      </c>
      <c r="J64" s="25">
        <v>8</v>
      </c>
      <c r="K64" s="25">
        <v>6</v>
      </c>
      <c r="L64" s="25">
        <v>6</v>
      </c>
      <c r="M64" s="20">
        <f t="shared" si="8"/>
        <v>56</v>
      </c>
      <c r="N64" s="20" t="str">
        <f t="shared" si="9"/>
        <v>Score </v>
      </c>
      <c r="O64" s="25">
        <v>9</v>
      </c>
      <c r="P64" s="25">
        <v>7</v>
      </c>
      <c r="Q64" s="25">
        <v>4</v>
      </c>
      <c r="R64" s="25">
        <v>9</v>
      </c>
      <c r="S64" s="25">
        <v>6</v>
      </c>
      <c r="T64" s="25">
        <v>6</v>
      </c>
      <c r="U64" s="25">
        <v>8</v>
      </c>
      <c r="V64" s="25">
        <v>6</v>
      </c>
      <c r="W64" s="25">
        <v>4</v>
      </c>
      <c r="X64" s="20">
        <f t="shared" si="10"/>
        <v>59</v>
      </c>
      <c r="Y64" s="50">
        <f t="shared" si="11"/>
        <v>115</v>
      </c>
      <c r="Z64">
        <f>Y64-$Y$7</f>
        <v>43</v>
      </c>
      <c r="AA64">
        <f>Y64-$Y$7</f>
        <v>43</v>
      </c>
    </row>
    <row r="65" spans="2:27" ht="16.5" thickBot="1">
      <c r="B65" s="55"/>
      <c r="C65" s="57" t="s">
        <v>35</v>
      </c>
      <c r="D65" s="52">
        <f>IF((D64-(D$7+D63))=-1,3,(IF((D64-(D$7+D63))=-2,4,(IF((D64-(D$7+D63))=-3,5,(IF((D64-(D$7+D63))=0,2,(IF((D64-(D$7+D63))=1,1,(IF((D64-(D$7+D63))=2,0,(IF((D64-(D$7+D63))=3," ","  ")))))))))))))</f>
        <v>0</v>
      </c>
      <c r="E65" s="52">
        <f aca="true" t="shared" si="44" ref="E65:L65">IF((E64-(E$7+E63))=-1,3,(IF((E64-(E$7+E63))=-2,4,(IF((E64-(E$7+E63))=-3,5,(IF((E64-(E$7+E63))=0,2,(IF((E64-(E$7+E63))=1,1,(IF((E64-(E$7+E63))=2,0,(IF((E64-(E$7+E63))=3," ","  ")))))))))))))</f>
        <v>1</v>
      </c>
      <c r="F65" s="52">
        <f t="shared" si="44"/>
        <v>3</v>
      </c>
      <c r="G65" s="52">
        <f t="shared" si="44"/>
        <v>3</v>
      </c>
      <c r="H65" s="52">
        <f t="shared" si="44"/>
        <v>1</v>
      </c>
      <c r="I65" s="52">
        <f t="shared" si="44"/>
        <v>2</v>
      </c>
      <c r="J65" s="52">
        <f t="shared" si="44"/>
        <v>1</v>
      </c>
      <c r="K65" s="52">
        <f t="shared" si="44"/>
        <v>2</v>
      </c>
      <c r="L65" s="52">
        <f t="shared" si="44"/>
        <v>2</v>
      </c>
      <c r="M65" s="52">
        <f t="shared" si="8"/>
        <v>15</v>
      </c>
      <c r="N65" s="57" t="str">
        <f t="shared" si="9"/>
        <v>Stableford </v>
      </c>
      <c r="O65" s="52">
        <f>IF((O64-(O$7+O63))=-1,3,(IF((O64-(O$7+O63))=-2,4,(IF((O64-(O$7+O63))=-3,5,(IF((O64-(O$7+O63))=0,2,(IF((O64-(O$7+O63))=1,1,(IF((O64-(O$7+O63))=2,0,(IF((O64-(O$7+O63))=3," ","  ")))))))))))))</f>
        <v>0</v>
      </c>
      <c r="P65" s="52">
        <f aca="true" t="shared" si="45" ref="P65:W65">IF((P64-(P$7+P63))=-1,3,(IF((P64-(P$7+P63))=-2,4,(IF((P64-(P$7+P63))=-3,5,(IF((P64-(P$7+P63))=0,2,(IF((P64-(P$7+P63))=1,1,(IF((P64-(P$7+P63))=2,0,(IF((P64-(P$7+P63))=3," ","  ")))))))))))))</f>
        <v>1</v>
      </c>
      <c r="Q65" s="52">
        <f t="shared" si="45"/>
        <v>3</v>
      </c>
      <c r="R65" s="52">
        <f t="shared" si="45"/>
        <v>0</v>
      </c>
      <c r="S65" s="52">
        <f t="shared" si="45"/>
        <v>1</v>
      </c>
      <c r="T65" s="52">
        <f t="shared" si="45"/>
        <v>2</v>
      </c>
      <c r="U65" s="52">
        <f t="shared" si="45"/>
        <v>0</v>
      </c>
      <c r="V65" s="52">
        <f t="shared" si="45"/>
        <v>2</v>
      </c>
      <c r="W65" s="52">
        <f t="shared" si="45"/>
        <v>3</v>
      </c>
      <c r="X65" s="52">
        <f t="shared" si="10"/>
        <v>12</v>
      </c>
      <c r="Y65" s="53">
        <f t="shared" si="11"/>
        <v>27</v>
      </c>
      <c r="AA65" s="87"/>
    </row>
    <row r="66" spans="2:27" ht="16.5" customHeight="1">
      <c r="B66" s="47"/>
      <c r="C66" s="64" t="s">
        <v>33</v>
      </c>
      <c r="D66" s="58">
        <v>1</v>
      </c>
      <c r="E66" s="58">
        <v>1</v>
      </c>
      <c r="F66" s="58">
        <v>1</v>
      </c>
      <c r="G66" s="58">
        <v>1</v>
      </c>
      <c r="H66" s="58">
        <v>2</v>
      </c>
      <c r="I66" s="58">
        <v>1</v>
      </c>
      <c r="J66" s="58">
        <v>1</v>
      </c>
      <c r="K66" s="58">
        <v>1</v>
      </c>
      <c r="L66" s="58">
        <v>1</v>
      </c>
      <c r="M66" s="58">
        <f t="shared" si="8"/>
        <v>10</v>
      </c>
      <c r="N66" s="64" t="str">
        <f t="shared" si="9"/>
        <v>Coups rendus </v>
      </c>
      <c r="O66" s="58">
        <v>1</v>
      </c>
      <c r="P66" s="58">
        <v>1</v>
      </c>
      <c r="Q66" s="58">
        <v>2</v>
      </c>
      <c r="R66" s="58">
        <v>1</v>
      </c>
      <c r="S66" s="58">
        <v>1</v>
      </c>
      <c r="T66" s="58">
        <v>2</v>
      </c>
      <c r="U66" s="58">
        <v>1</v>
      </c>
      <c r="V66" s="58">
        <v>1</v>
      </c>
      <c r="W66" s="58">
        <v>1</v>
      </c>
      <c r="X66" s="58">
        <f t="shared" si="10"/>
        <v>11</v>
      </c>
      <c r="Y66" s="59">
        <f t="shared" si="11"/>
        <v>21</v>
      </c>
      <c r="AA66" s="87"/>
    </row>
    <row r="67" spans="2:27" ht="15.75">
      <c r="B67" s="83" t="s">
        <v>107</v>
      </c>
      <c r="C67" s="25" t="s">
        <v>36</v>
      </c>
      <c r="D67" s="25">
        <v>7</v>
      </c>
      <c r="E67" s="25">
        <v>5</v>
      </c>
      <c r="F67" s="25">
        <v>6</v>
      </c>
      <c r="G67" s="25">
        <v>4</v>
      </c>
      <c r="H67" s="25">
        <v>6</v>
      </c>
      <c r="I67" s="25">
        <v>4</v>
      </c>
      <c r="J67" s="25">
        <v>7</v>
      </c>
      <c r="K67" s="25">
        <v>5</v>
      </c>
      <c r="L67" s="25">
        <v>6</v>
      </c>
      <c r="M67" s="20">
        <f>SUM(D67:L67)</f>
        <v>50</v>
      </c>
      <c r="N67" s="20" t="str">
        <f>C67</f>
        <v>Score</v>
      </c>
      <c r="O67" s="25">
        <v>6</v>
      </c>
      <c r="P67" s="25">
        <v>7</v>
      </c>
      <c r="Q67" s="25">
        <v>4</v>
      </c>
      <c r="R67" s="25">
        <v>6</v>
      </c>
      <c r="S67" s="25">
        <v>6</v>
      </c>
      <c r="T67" s="25">
        <v>6</v>
      </c>
      <c r="U67" s="135">
        <v>8</v>
      </c>
      <c r="V67" s="25">
        <v>5</v>
      </c>
      <c r="W67" s="25">
        <v>5</v>
      </c>
      <c r="X67" s="20">
        <f>SUM(O67:W67)</f>
        <v>53</v>
      </c>
      <c r="Y67" s="50">
        <f t="shared" si="11"/>
        <v>103</v>
      </c>
      <c r="Z67">
        <f>Y67-$Y$7</f>
        <v>31</v>
      </c>
      <c r="AA67">
        <f>Y67-$Y$7</f>
        <v>31</v>
      </c>
    </row>
    <row r="68" spans="2:27" ht="16.5" thickBot="1">
      <c r="B68" s="51"/>
      <c r="C68" s="65" t="s">
        <v>35</v>
      </c>
      <c r="D68" s="60">
        <f>IF((D67-(D$7+D66))=-1,3,(IF((D67-(D$7+D66))=-2,4,(IF((D67-(D$7+D66))=-3,5,(IF((D67-(D$7+D66))=0,2,(IF((D67-(D$7+D66))=1,1,(IF((D67-(D$7+D66))=2,0,(IF((D67-(D$7+D66))=3," ","  ")))))))))))))</f>
        <v>1</v>
      </c>
      <c r="E68" s="60">
        <f aca="true" t="shared" si="46" ref="E68:L68">IF((E67-(E$7+E66))=-1,3,(IF((E67-(E$7+E66))=-2,4,(IF((E67-(E$7+E66))=-3,5,(IF((E67-(E$7+E66))=0,2,(IF((E67-(E$7+E66))=1,1,(IF((E67-(E$7+E66))=2,0,(IF((E67-(E$7+E66))=3," ","  ")))))))))))))</f>
        <v>2</v>
      </c>
      <c r="F68" s="60">
        <f t="shared" si="46"/>
        <v>1</v>
      </c>
      <c r="G68" s="60">
        <f t="shared" si="46"/>
        <v>2</v>
      </c>
      <c r="H68" s="60">
        <f t="shared" si="46"/>
        <v>2</v>
      </c>
      <c r="I68" s="60">
        <f t="shared" si="46"/>
        <v>2</v>
      </c>
      <c r="J68" s="60">
        <f t="shared" si="46"/>
        <v>1</v>
      </c>
      <c r="K68" s="60">
        <f t="shared" si="46"/>
        <v>2</v>
      </c>
      <c r="L68" s="60">
        <f t="shared" si="46"/>
        <v>1</v>
      </c>
      <c r="M68" s="60">
        <f t="shared" si="8"/>
        <v>14</v>
      </c>
      <c r="N68" s="65" t="str">
        <f t="shared" si="9"/>
        <v>Stableford </v>
      </c>
      <c r="O68" s="60">
        <f>IF((O67-(O$7+O66))=-1,3,(IF((O67-(O$7+O66))=-2,4,(IF((O67-(O$7+O66))=-3,5,(IF((O67-(O$7+O66))=0,2,(IF((O67-(O$7+O66))=1,1,(IF((O67-(O$7+O66))=2,0,(IF((O67-(O$7+O66))=3," ","  ")))))))))))))</f>
        <v>2</v>
      </c>
      <c r="P68" s="60">
        <f aca="true" t="shared" si="47" ref="P68:W68">IF((P67-(P$7+P66))=-1,3,(IF((P67-(P$7+P66))=-2,4,(IF((P67-(P$7+P66))=-3,5,(IF((P67-(P$7+P66))=0,2,(IF((P67-(P$7+P66))=1,1,(IF((P67-(P$7+P66))=2,0,(IF((P67-(P$7+P66))=3," ","  ")))))))))))))</f>
        <v>0</v>
      </c>
      <c r="Q68" s="60">
        <f t="shared" si="47"/>
        <v>3</v>
      </c>
      <c r="R68" s="60">
        <f t="shared" si="47"/>
        <v>2</v>
      </c>
      <c r="S68" s="60">
        <f t="shared" si="47"/>
        <v>0</v>
      </c>
      <c r="T68" s="60">
        <f t="shared" si="47"/>
        <v>2</v>
      </c>
      <c r="U68" s="60">
        <f t="shared" si="47"/>
        <v>0</v>
      </c>
      <c r="V68" s="60">
        <f t="shared" si="47"/>
        <v>2</v>
      </c>
      <c r="W68" s="60">
        <f t="shared" si="47"/>
        <v>1</v>
      </c>
      <c r="X68" s="60">
        <f t="shared" si="10"/>
        <v>12</v>
      </c>
      <c r="Y68" s="61">
        <f t="shared" si="11"/>
        <v>26</v>
      </c>
      <c r="AA68" s="87"/>
    </row>
    <row r="69" spans="2:27" ht="15.75" customHeight="1">
      <c r="B69" s="54"/>
      <c r="C69" s="56" t="s">
        <v>33</v>
      </c>
      <c r="D69" s="48">
        <v>1</v>
      </c>
      <c r="E69" s="48">
        <v>1</v>
      </c>
      <c r="F69" s="48">
        <v>2</v>
      </c>
      <c r="G69" s="48">
        <v>2</v>
      </c>
      <c r="H69" s="48">
        <v>2</v>
      </c>
      <c r="I69" s="48">
        <v>1</v>
      </c>
      <c r="J69" s="48">
        <v>1</v>
      </c>
      <c r="K69" s="48">
        <v>1</v>
      </c>
      <c r="L69" s="48">
        <v>1</v>
      </c>
      <c r="M69" s="48">
        <f t="shared" si="8"/>
        <v>12</v>
      </c>
      <c r="N69" s="56" t="str">
        <f t="shared" si="9"/>
        <v>Coups rendus </v>
      </c>
      <c r="O69" s="48">
        <v>2</v>
      </c>
      <c r="P69" s="48">
        <v>2</v>
      </c>
      <c r="Q69" s="48">
        <v>1</v>
      </c>
      <c r="R69" s="48">
        <v>1</v>
      </c>
      <c r="S69" s="48">
        <v>1</v>
      </c>
      <c r="T69" s="48">
        <v>2</v>
      </c>
      <c r="U69" s="48">
        <v>1</v>
      </c>
      <c r="V69" s="48">
        <v>1</v>
      </c>
      <c r="W69" s="48">
        <v>2</v>
      </c>
      <c r="X69" s="48">
        <f t="shared" si="10"/>
        <v>13</v>
      </c>
      <c r="Y69" s="49">
        <f t="shared" si="11"/>
        <v>25</v>
      </c>
      <c r="AA69" s="87"/>
    </row>
    <row r="70" spans="2:27" ht="15.75">
      <c r="B70" s="83" t="s">
        <v>108</v>
      </c>
      <c r="C70" s="25" t="s">
        <v>34</v>
      </c>
      <c r="D70" s="25">
        <v>9</v>
      </c>
      <c r="E70" s="25">
        <v>7</v>
      </c>
      <c r="F70" s="25">
        <v>8</v>
      </c>
      <c r="G70" s="25">
        <v>5</v>
      </c>
      <c r="H70" s="25">
        <v>5</v>
      </c>
      <c r="I70" s="25">
        <v>5</v>
      </c>
      <c r="J70" s="25">
        <v>8</v>
      </c>
      <c r="K70" s="25">
        <v>5</v>
      </c>
      <c r="L70" s="25">
        <v>7</v>
      </c>
      <c r="M70" s="20">
        <f>SUM(D70:L70)</f>
        <v>59</v>
      </c>
      <c r="N70" s="20" t="str">
        <f>C70</f>
        <v>Score </v>
      </c>
      <c r="O70" s="25">
        <v>9</v>
      </c>
      <c r="P70" s="25">
        <v>7</v>
      </c>
      <c r="Q70" s="25">
        <v>5</v>
      </c>
      <c r="R70" s="25">
        <v>8</v>
      </c>
      <c r="S70" s="25">
        <v>5</v>
      </c>
      <c r="T70" s="25">
        <v>8</v>
      </c>
      <c r="U70" s="135">
        <v>8</v>
      </c>
      <c r="V70" s="25">
        <v>6</v>
      </c>
      <c r="W70" s="135">
        <v>7</v>
      </c>
      <c r="X70" s="20">
        <f t="shared" si="10"/>
        <v>63</v>
      </c>
      <c r="Y70" s="50">
        <f t="shared" si="11"/>
        <v>122</v>
      </c>
      <c r="Z70">
        <f>Y70-$Y$7</f>
        <v>50</v>
      </c>
      <c r="AA70">
        <f>Y70-$Y$7</f>
        <v>50</v>
      </c>
    </row>
    <row r="71" spans="2:27" ht="16.5" thickBot="1">
      <c r="B71" s="55"/>
      <c r="C71" s="57" t="s">
        <v>35</v>
      </c>
      <c r="D71" s="52" t="str">
        <f>IF((D70-(D$7+D69))=-1,3,(IF((D70-(D$7+D69))=-2,4,(IF((D70-(D$7+D69))=-3,5,(IF((D70-(D$7+D69))=0,2,(IF((D70-(D$7+D69))=1,1,(IF((D70-(D$7+D69))=2,0,(IF((D70-(D$7+D69))=3," ","  ")))))))))))))</f>
        <v> </v>
      </c>
      <c r="E71" s="52">
        <f aca="true" t="shared" si="48" ref="E71:L71">IF((E70-(E$7+E69))=-1,3,(IF((E70-(E$7+E69))=-2,4,(IF((E70-(E$7+E69))=-3,5,(IF((E70-(E$7+E69))=0,2,(IF((E70-(E$7+E69))=1,1,(IF((E70-(E$7+E69))=2,0,(IF((E70-(E$7+E69))=3," ","  ")))))))))))))</f>
        <v>0</v>
      </c>
      <c r="F71" s="52">
        <f t="shared" si="48"/>
        <v>0</v>
      </c>
      <c r="G71" s="52">
        <f t="shared" si="48"/>
        <v>2</v>
      </c>
      <c r="H71" s="52">
        <f t="shared" si="48"/>
        <v>3</v>
      </c>
      <c r="I71" s="52">
        <f t="shared" si="48"/>
        <v>1</v>
      </c>
      <c r="J71" s="52">
        <f t="shared" si="48"/>
        <v>0</v>
      </c>
      <c r="K71" s="52">
        <f t="shared" si="48"/>
        <v>2</v>
      </c>
      <c r="L71" s="52">
        <f t="shared" si="48"/>
        <v>0</v>
      </c>
      <c r="M71" s="52">
        <f t="shared" si="8"/>
        <v>8</v>
      </c>
      <c r="N71" s="57" t="str">
        <f t="shared" si="9"/>
        <v>Stableford </v>
      </c>
      <c r="O71" s="52">
        <f>IF((O70-(O$7+O69))=-1,3,(IF((O70-(O$7+O69))=-2,4,(IF((O70-(O$7+O69))=-3,5,(IF((O70-(O$7+O69))=0,2,(IF((O70-(O$7+O69))=1,1,(IF((O70-(O$7+O69))=2,0,(IF((O70-(O$7+O69))=3," ","  ")))))))))))))</f>
        <v>0</v>
      </c>
      <c r="P71" s="52">
        <f aca="true" t="shared" si="49" ref="P71:W71">IF((P70-(P$7+P69))=-1,3,(IF((P70-(P$7+P69))=-2,4,(IF((P70-(P$7+P69))=-3,5,(IF((P70-(P$7+P69))=0,2,(IF((P70-(P$7+P69))=1,1,(IF((P70-(P$7+P69))=2,0,(IF((P70-(P$7+P69))=3," ","  ")))))))))))))</f>
        <v>1</v>
      </c>
      <c r="Q71" s="52">
        <f t="shared" si="49"/>
        <v>1</v>
      </c>
      <c r="R71" s="52">
        <f t="shared" si="49"/>
        <v>0</v>
      </c>
      <c r="S71" s="52">
        <f t="shared" si="49"/>
        <v>1</v>
      </c>
      <c r="T71" s="52">
        <f t="shared" si="49"/>
        <v>0</v>
      </c>
      <c r="U71" s="52">
        <f t="shared" si="49"/>
        <v>0</v>
      </c>
      <c r="V71" s="52">
        <f t="shared" si="49"/>
        <v>1</v>
      </c>
      <c r="W71" s="52">
        <f t="shared" si="49"/>
        <v>0</v>
      </c>
      <c r="X71" s="52">
        <f t="shared" si="10"/>
        <v>4</v>
      </c>
      <c r="Y71" s="53">
        <f t="shared" si="11"/>
        <v>12</v>
      </c>
      <c r="AA71" s="87"/>
    </row>
    <row r="72" spans="2:27" ht="15.75" hidden="1">
      <c r="B72" s="47"/>
      <c r="C72" s="64" t="s">
        <v>33</v>
      </c>
      <c r="D72" s="58">
        <v>1</v>
      </c>
      <c r="E72" s="58">
        <v>1</v>
      </c>
      <c r="F72" s="58">
        <v>1</v>
      </c>
      <c r="G72" s="58">
        <v>1</v>
      </c>
      <c r="H72" s="58">
        <v>1</v>
      </c>
      <c r="I72" s="58">
        <v>1</v>
      </c>
      <c r="J72" s="58">
        <v>1</v>
      </c>
      <c r="K72" s="58">
        <v>1</v>
      </c>
      <c r="L72" s="58">
        <v>1</v>
      </c>
      <c r="M72" s="58">
        <f t="shared" si="8"/>
        <v>9</v>
      </c>
      <c r="N72" s="64" t="str">
        <f t="shared" si="9"/>
        <v>Coups rendus </v>
      </c>
      <c r="O72" s="58">
        <v>1</v>
      </c>
      <c r="P72" s="58">
        <v>1</v>
      </c>
      <c r="Q72" s="58">
        <v>1</v>
      </c>
      <c r="R72" s="58">
        <v>1</v>
      </c>
      <c r="S72" s="58">
        <v>1</v>
      </c>
      <c r="T72" s="58">
        <v>2</v>
      </c>
      <c r="U72" s="58">
        <v>1</v>
      </c>
      <c r="V72" s="58">
        <v>1</v>
      </c>
      <c r="W72" s="58">
        <v>1</v>
      </c>
      <c r="X72" s="58">
        <f t="shared" si="10"/>
        <v>10</v>
      </c>
      <c r="Y72" s="59">
        <f t="shared" si="11"/>
        <v>19</v>
      </c>
      <c r="AA72" s="87"/>
    </row>
    <row r="73" spans="2:27" ht="15.75" hidden="1">
      <c r="B73" s="83" t="s">
        <v>109</v>
      </c>
      <c r="C73" s="25" t="s">
        <v>34</v>
      </c>
      <c r="D73" s="25"/>
      <c r="E73" s="25"/>
      <c r="F73" s="25"/>
      <c r="G73" s="25"/>
      <c r="H73" s="25"/>
      <c r="I73" s="25"/>
      <c r="J73" s="25"/>
      <c r="K73" s="25"/>
      <c r="L73" s="25"/>
      <c r="M73" s="20">
        <f>SUM(D73:L73)</f>
        <v>0</v>
      </c>
      <c r="N73" s="20" t="str">
        <f>C73</f>
        <v>Score </v>
      </c>
      <c r="O73" s="25"/>
      <c r="P73" s="25"/>
      <c r="Q73" s="25"/>
      <c r="R73" s="25"/>
      <c r="S73" s="25"/>
      <c r="T73" s="25"/>
      <c r="U73" s="25"/>
      <c r="V73" s="25"/>
      <c r="W73" s="25"/>
      <c r="X73" s="20">
        <f>SUM(O73:W73)</f>
        <v>0</v>
      </c>
      <c r="Y73" s="50">
        <f t="shared" si="11"/>
        <v>0</v>
      </c>
      <c r="Z73">
        <f>Y73-$Y$7</f>
        <v>-72</v>
      </c>
      <c r="AA73">
        <f>Y73-$Y$7</f>
        <v>-72</v>
      </c>
    </row>
    <row r="74" spans="2:27" ht="16.5" hidden="1" thickBot="1">
      <c r="B74" s="51"/>
      <c r="C74" s="65" t="s">
        <v>35</v>
      </c>
      <c r="D74" s="60" t="str">
        <f>IF((D73-(D$7+D72))=-1,3,(IF((D73-(D$7+D72))=-2,4,(IF((D73-(D$7+D72))=-3,5,(IF((D73-(D$7+D72))=0,2,(IF((D73-(D$7+D72))=1,1,(IF((D73-(D$7+D72))=2,0,(IF((D73-(D$7+D72))=3," ","  ")))))))))))))</f>
        <v>  </v>
      </c>
      <c r="E74" s="60" t="str">
        <f aca="true" t="shared" si="50" ref="E74:L74">IF((E73-(E$7+E72))=-1,3,(IF((E73-(E$7+E72))=-2,4,(IF((E73-(E$7+E72))=-3,5,(IF((E73-(E$7+E72))=0,2,(IF((E73-(E$7+E72))=1,1,(IF((E73-(E$7+E72))=2,0,(IF((E73-(E$7+E72))=3," ","  ")))))))))))))</f>
        <v>  </v>
      </c>
      <c r="F74" s="60" t="str">
        <f t="shared" si="50"/>
        <v>  </v>
      </c>
      <c r="G74" s="60" t="str">
        <f t="shared" si="50"/>
        <v>  </v>
      </c>
      <c r="H74" s="60" t="str">
        <f t="shared" si="50"/>
        <v>  </v>
      </c>
      <c r="I74" s="60" t="str">
        <f t="shared" si="50"/>
        <v>  </v>
      </c>
      <c r="J74" s="60" t="str">
        <f t="shared" si="50"/>
        <v>  </v>
      </c>
      <c r="K74" s="60" t="str">
        <f t="shared" si="50"/>
        <v>  </v>
      </c>
      <c r="L74" s="60" t="str">
        <f t="shared" si="50"/>
        <v>  </v>
      </c>
      <c r="M74" s="60">
        <f t="shared" si="8"/>
        <v>0</v>
      </c>
      <c r="N74" s="65" t="str">
        <f t="shared" si="9"/>
        <v>Stableford </v>
      </c>
      <c r="O74" s="60" t="str">
        <f>IF((O73-(O$7+O72))=-1,3,(IF((O73-(O$7+O72))=-2,4,(IF((O73-(O$7+O72))=-3,5,(IF((O73-(O$7+O72))=0,2,(IF((O73-(O$7+O72))=1,1,(IF((O73-(O$7+O72))=2,0,(IF((O73-(O$7+O72))=3," ","  ")))))))))))))</f>
        <v>  </v>
      </c>
      <c r="P74" s="60" t="str">
        <f aca="true" t="shared" si="51" ref="P74:W74">IF((P73-(P$7+P72))=-1,3,(IF((P73-(P$7+P72))=-2,4,(IF((P73-(P$7+P72))=-3,5,(IF((P73-(P$7+P72))=0,2,(IF((P73-(P$7+P72))=1,1,(IF((P73-(P$7+P72))=2,0,(IF((P73-(P$7+P72))=3," ","  ")))))))))))))</f>
        <v>  </v>
      </c>
      <c r="Q74" s="60" t="str">
        <f t="shared" si="51"/>
        <v>  </v>
      </c>
      <c r="R74" s="60" t="str">
        <f t="shared" si="51"/>
        <v>  </v>
      </c>
      <c r="S74" s="60" t="str">
        <f t="shared" si="51"/>
        <v>  </v>
      </c>
      <c r="T74" s="60" t="str">
        <f t="shared" si="51"/>
        <v>  </v>
      </c>
      <c r="U74" s="60" t="str">
        <f t="shared" si="51"/>
        <v>  </v>
      </c>
      <c r="V74" s="60" t="str">
        <f t="shared" si="51"/>
        <v>  </v>
      </c>
      <c r="W74" s="60" t="str">
        <f t="shared" si="51"/>
        <v>  </v>
      </c>
      <c r="X74" s="60">
        <f t="shared" si="10"/>
        <v>0</v>
      </c>
      <c r="Y74" s="61">
        <f t="shared" si="11"/>
        <v>0</v>
      </c>
      <c r="AA74" s="87"/>
    </row>
    <row r="75" spans="2:27" ht="15.75" hidden="1">
      <c r="B75" s="54"/>
      <c r="C75" s="56" t="s">
        <v>33</v>
      </c>
      <c r="D75" s="48">
        <v>1</v>
      </c>
      <c r="E75" s="48">
        <v>1</v>
      </c>
      <c r="F75" s="48">
        <v>2</v>
      </c>
      <c r="G75" s="48">
        <v>2</v>
      </c>
      <c r="H75" s="48">
        <v>2</v>
      </c>
      <c r="I75" s="48">
        <v>2</v>
      </c>
      <c r="J75" s="48">
        <v>1</v>
      </c>
      <c r="K75" s="48">
        <v>1</v>
      </c>
      <c r="L75" s="48">
        <v>1</v>
      </c>
      <c r="M75" s="48">
        <f t="shared" si="8"/>
        <v>13</v>
      </c>
      <c r="N75" s="56" t="str">
        <f t="shared" si="9"/>
        <v>Coups rendus </v>
      </c>
      <c r="O75" s="48">
        <v>2</v>
      </c>
      <c r="P75" s="48">
        <v>2</v>
      </c>
      <c r="Q75" s="48">
        <v>1</v>
      </c>
      <c r="R75" s="48">
        <v>1</v>
      </c>
      <c r="S75" s="48">
        <v>1</v>
      </c>
      <c r="T75" s="48">
        <v>2</v>
      </c>
      <c r="U75" s="48">
        <v>1</v>
      </c>
      <c r="V75" s="48">
        <v>1</v>
      </c>
      <c r="W75" s="48">
        <v>2</v>
      </c>
      <c r="X75" s="48">
        <f t="shared" si="10"/>
        <v>13</v>
      </c>
      <c r="Y75" s="49">
        <f t="shared" si="11"/>
        <v>26</v>
      </c>
      <c r="AA75" s="87"/>
    </row>
    <row r="76" spans="2:27" ht="16.5" customHeight="1" hidden="1">
      <c r="B76" s="83" t="s">
        <v>110</v>
      </c>
      <c r="C76" s="25" t="s">
        <v>34</v>
      </c>
      <c r="D76" s="25"/>
      <c r="E76" s="25"/>
      <c r="F76" s="25"/>
      <c r="G76" s="135"/>
      <c r="H76" s="25"/>
      <c r="I76" s="25"/>
      <c r="J76" s="25"/>
      <c r="K76" s="25"/>
      <c r="L76" s="25"/>
      <c r="M76" s="20">
        <f>SUM(D76:L76)</f>
        <v>0</v>
      </c>
      <c r="N76" s="20" t="str">
        <f>C76</f>
        <v>Score </v>
      </c>
      <c r="O76" s="25"/>
      <c r="P76" s="25"/>
      <c r="Q76" s="25"/>
      <c r="R76" s="25"/>
      <c r="S76" s="25"/>
      <c r="T76" s="25"/>
      <c r="U76" s="25"/>
      <c r="V76" s="25"/>
      <c r="W76" s="25"/>
      <c r="X76" s="20">
        <f>SUM(O76:W76)</f>
        <v>0</v>
      </c>
      <c r="Y76" s="50">
        <f t="shared" si="11"/>
        <v>0</v>
      </c>
      <c r="Z76">
        <f>Y76-$Y$7</f>
        <v>-72</v>
      </c>
      <c r="AA76">
        <f>Y76-$Y$7</f>
        <v>-72</v>
      </c>
    </row>
    <row r="77" spans="2:27" ht="16.5" hidden="1" thickBot="1">
      <c r="B77" s="55"/>
      <c r="C77" s="57" t="s">
        <v>35</v>
      </c>
      <c r="D77" s="52" t="str">
        <f>IF((D76-(D$7+D75))=-1,3,(IF((D76-(D$7+D75))=-2,4,(IF((D76-(D$7+D75))=-3,5,(IF((D76-(D$7+D75))=0,2,(IF((D76-(D$7+D75))=1,1,(IF((D76-(D$7+D75))=2,0,(IF((D76-(D$7+D75))=3," ","  ")))))))))))))</f>
        <v>  </v>
      </c>
      <c r="E77" s="52" t="str">
        <f aca="true" t="shared" si="52" ref="E77:L77">IF((E76-(E$7+E75))=-1,3,(IF((E76-(E$7+E75))=-2,4,(IF((E76-(E$7+E75))=-3,5,(IF((E76-(E$7+E75))=0,2,(IF((E76-(E$7+E75))=1,1,(IF((E76-(E$7+E75))=2,0,(IF((E76-(E$7+E75))=3," ","  ")))))))))))))</f>
        <v>  </v>
      </c>
      <c r="F77" s="52" t="str">
        <f t="shared" si="52"/>
        <v>  </v>
      </c>
      <c r="G77" s="52" t="str">
        <f t="shared" si="52"/>
        <v>  </v>
      </c>
      <c r="H77" s="52" t="str">
        <f t="shared" si="52"/>
        <v>  </v>
      </c>
      <c r="I77" s="52" t="str">
        <f t="shared" si="52"/>
        <v>  </v>
      </c>
      <c r="J77" s="52" t="str">
        <f t="shared" si="52"/>
        <v>  </v>
      </c>
      <c r="K77" s="52" t="str">
        <f t="shared" si="52"/>
        <v>  </v>
      </c>
      <c r="L77" s="52" t="str">
        <f t="shared" si="52"/>
        <v>  </v>
      </c>
      <c r="M77" s="52">
        <f>SUM(D77:L77)</f>
        <v>0</v>
      </c>
      <c r="N77" s="57" t="str">
        <f>C77</f>
        <v>Stableford </v>
      </c>
      <c r="O77" s="52" t="str">
        <f>IF((O76-(O$7+O75))=-1,3,(IF((O76-(O$7+O75))=-2,4,(IF((O76-(O$7+O75))=-3,5,(IF((O76-(O$7+O75))=0,2,(IF((O76-(O$7+O75))=1,1,(IF((O76-(O$7+O75))=2,0,(IF((O76-(O$7+O75))=3," ","  ")))))))))))))</f>
        <v>  </v>
      </c>
      <c r="P77" s="52" t="str">
        <f aca="true" t="shared" si="53" ref="P77:W77">IF((P76-(P$7+P75))=-1,3,(IF((P76-(P$7+P75))=-2,4,(IF((P76-(P$7+P75))=-3,5,(IF((P76-(P$7+P75))=0,2,(IF((P76-(P$7+P75))=1,1,(IF((P76-(P$7+P75))=2,0,(IF((P76-(P$7+P75))=3," ","  ")))))))))))))</f>
        <v>  </v>
      </c>
      <c r="Q77" s="52" t="str">
        <f t="shared" si="53"/>
        <v>  </v>
      </c>
      <c r="R77" s="52" t="str">
        <f t="shared" si="53"/>
        <v>  </v>
      </c>
      <c r="S77" s="52" t="str">
        <f t="shared" si="53"/>
        <v>  </v>
      </c>
      <c r="T77" s="52" t="str">
        <f t="shared" si="53"/>
        <v>  </v>
      </c>
      <c r="U77" s="52" t="str">
        <f t="shared" si="53"/>
        <v>  </v>
      </c>
      <c r="V77" s="52" t="str">
        <f t="shared" si="53"/>
        <v>  </v>
      </c>
      <c r="W77" s="52" t="str">
        <f t="shared" si="53"/>
        <v>  </v>
      </c>
      <c r="X77" s="52">
        <f>SUM(O77:W77)</f>
        <v>0</v>
      </c>
      <c r="Y77" s="53">
        <f t="shared" si="11"/>
        <v>0</v>
      </c>
      <c r="AA77" s="87"/>
    </row>
    <row r="78" spans="2:27" ht="15.75" hidden="1">
      <c r="B78" s="47"/>
      <c r="C78" s="64" t="s">
        <v>33</v>
      </c>
      <c r="D78" s="58">
        <v>0</v>
      </c>
      <c r="E78" s="58">
        <v>1</v>
      </c>
      <c r="F78" s="58">
        <v>1</v>
      </c>
      <c r="G78" s="58">
        <v>1</v>
      </c>
      <c r="H78" s="58">
        <v>1</v>
      </c>
      <c r="I78" s="58">
        <v>1</v>
      </c>
      <c r="J78" s="58">
        <v>1</v>
      </c>
      <c r="K78" s="58">
        <v>1</v>
      </c>
      <c r="L78" s="58">
        <v>1</v>
      </c>
      <c r="M78" s="58">
        <f t="shared" si="8"/>
        <v>8</v>
      </c>
      <c r="N78" s="64" t="str">
        <f t="shared" si="9"/>
        <v>Coups rendus </v>
      </c>
      <c r="O78" s="58">
        <v>1</v>
      </c>
      <c r="P78" s="58">
        <v>1</v>
      </c>
      <c r="Q78" s="58">
        <v>1</v>
      </c>
      <c r="R78" s="58">
        <v>1</v>
      </c>
      <c r="S78" s="58">
        <v>1</v>
      </c>
      <c r="T78" s="58">
        <v>1</v>
      </c>
      <c r="U78" s="58">
        <v>1</v>
      </c>
      <c r="V78" s="58">
        <v>1</v>
      </c>
      <c r="W78" s="58">
        <v>1</v>
      </c>
      <c r="X78" s="58">
        <f t="shared" si="10"/>
        <v>9</v>
      </c>
      <c r="Y78" s="59">
        <f t="shared" si="11"/>
        <v>17</v>
      </c>
      <c r="AA78" s="87"/>
    </row>
    <row r="79" spans="2:27" ht="15.75" hidden="1">
      <c r="B79" s="83" t="s">
        <v>113</v>
      </c>
      <c r="C79" s="25" t="s">
        <v>36</v>
      </c>
      <c r="D79" s="25"/>
      <c r="E79" s="25"/>
      <c r="F79" s="25"/>
      <c r="G79" s="25"/>
      <c r="H79" s="25"/>
      <c r="I79" s="25"/>
      <c r="J79" s="25"/>
      <c r="K79" s="25"/>
      <c r="L79" s="25"/>
      <c r="M79" s="20">
        <f aca="true" t="shared" si="54" ref="M79:M90">SUM(D79:L79)</f>
        <v>0</v>
      </c>
      <c r="N79" s="20" t="str">
        <f aca="true" t="shared" si="55" ref="N79:N90">C79</f>
        <v>Score</v>
      </c>
      <c r="O79" s="25"/>
      <c r="P79" s="25"/>
      <c r="Q79" s="25"/>
      <c r="R79" s="25"/>
      <c r="S79" s="25"/>
      <c r="T79" s="25"/>
      <c r="U79" s="25"/>
      <c r="V79" s="25"/>
      <c r="W79" s="25"/>
      <c r="X79" s="20">
        <f aca="true" t="shared" si="56" ref="X79:X90">SUM(O79:W79)</f>
        <v>0</v>
      </c>
      <c r="Y79" s="50">
        <f aca="true" t="shared" si="57" ref="Y79:Y90">M79+X79</f>
        <v>0</v>
      </c>
      <c r="Z79">
        <f>Y79-$Y$7</f>
        <v>-72</v>
      </c>
      <c r="AA79">
        <f>Y79-$Y$7</f>
        <v>-72</v>
      </c>
    </row>
    <row r="80" spans="2:27" ht="16.5" hidden="1" thickBot="1">
      <c r="B80" s="51"/>
      <c r="C80" s="65" t="s">
        <v>35</v>
      </c>
      <c r="D80" s="60" t="str">
        <f>IF((D79-(D$7+D78))=-1,3,(IF((D79-(D$7+D78))=-2,4,(IF((D79-(D$7+D78))=-3,5,(IF((D79-(D$7+D78))=0,2,(IF((D79-(D$7+D78))=1,1,(IF((D79-(D$7+D78))=2,0,(IF((D79-(D$7+D78))=3," ","  ")))))))))))))</f>
        <v>  </v>
      </c>
      <c r="E80" s="60" t="str">
        <f aca="true" t="shared" si="58" ref="E80:L80">IF((E79-(E$7+E78))=-1,3,(IF((E79-(E$7+E78))=-2,4,(IF((E79-(E$7+E78))=-3,5,(IF((E79-(E$7+E78))=0,2,(IF((E79-(E$7+E78))=1,1,(IF((E79-(E$7+E78))=2,0,(IF((E79-(E$7+E78))=3," ","  ")))))))))))))</f>
        <v>  </v>
      </c>
      <c r="F80" s="60" t="str">
        <f t="shared" si="58"/>
        <v>  </v>
      </c>
      <c r="G80" s="60" t="str">
        <f t="shared" si="58"/>
        <v>  </v>
      </c>
      <c r="H80" s="60" t="str">
        <f t="shared" si="58"/>
        <v>  </v>
      </c>
      <c r="I80" s="60" t="str">
        <f t="shared" si="58"/>
        <v>  </v>
      </c>
      <c r="J80" s="60" t="str">
        <f t="shared" si="58"/>
        <v>  </v>
      </c>
      <c r="K80" s="60" t="str">
        <f t="shared" si="58"/>
        <v>  </v>
      </c>
      <c r="L80" s="60" t="str">
        <f t="shared" si="58"/>
        <v>  </v>
      </c>
      <c r="M80" s="60">
        <f t="shared" si="54"/>
        <v>0</v>
      </c>
      <c r="N80" s="65" t="str">
        <f t="shared" si="55"/>
        <v>Stableford </v>
      </c>
      <c r="O80" s="60" t="str">
        <f>IF((O79-(O$7+O78))=-1,3,(IF((O79-(O$7+O78))=-2,4,(IF((O79-(O$7+O78))=-3,5,(IF((O79-(O$7+O78))=0,2,(IF((O79-(O$7+O78))=1,1,(IF((O79-(O$7+O78))=2,0,(IF((O79-(O$7+O78))=3," ","  ")))))))))))))</f>
        <v>  </v>
      </c>
      <c r="P80" s="60" t="str">
        <f aca="true" t="shared" si="59" ref="P80:W80">IF((P79-(P$7+P78))=-1,3,(IF((P79-(P$7+P78))=-2,4,(IF((P79-(P$7+P78))=-3,5,(IF((P79-(P$7+P78))=0,2,(IF((P79-(P$7+P78))=1,1,(IF((P79-(P$7+P78))=2,0,(IF((P79-(P$7+P78))=3," ","  ")))))))))))))</f>
        <v>  </v>
      </c>
      <c r="Q80" s="60" t="str">
        <f t="shared" si="59"/>
        <v>  </v>
      </c>
      <c r="R80" s="60" t="str">
        <f t="shared" si="59"/>
        <v>  </v>
      </c>
      <c r="S80" s="60" t="str">
        <f t="shared" si="59"/>
        <v>  </v>
      </c>
      <c r="T80" s="60" t="str">
        <f t="shared" si="59"/>
        <v>  </v>
      </c>
      <c r="U80" s="60" t="str">
        <f t="shared" si="59"/>
        <v>  </v>
      </c>
      <c r="V80" s="60" t="str">
        <f t="shared" si="59"/>
        <v>  </v>
      </c>
      <c r="W80" s="60" t="str">
        <f t="shared" si="59"/>
        <v>  </v>
      </c>
      <c r="X80" s="60">
        <f t="shared" si="56"/>
        <v>0</v>
      </c>
      <c r="Y80" s="61">
        <f t="shared" si="57"/>
        <v>0</v>
      </c>
      <c r="AA80" s="87"/>
    </row>
    <row r="81" spans="2:27" ht="15.75">
      <c r="B81" s="54"/>
      <c r="C81" s="56" t="s">
        <v>33</v>
      </c>
      <c r="D81" s="48">
        <v>1</v>
      </c>
      <c r="E81" s="48">
        <v>1</v>
      </c>
      <c r="F81" s="48">
        <v>1</v>
      </c>
      <c r="G81" s="48">
        <v>1</v>
      </c>
      <c r="H81" s="48">
        <v>2</v>
      </c>
      <c r="I81" s="48">
        <v>1</v>
      </c>
      <c r="J81" s="48">
        <v>1</v>
      </c>
      <c r="K81" s="48">
        <v>1</v>
      </c>
      <c r="L81" s="48">
        <v>1</v>
      </c>
      <c r="M81" s="48">
        <f t="shared" si="54"/>
        <v>10</v>
      </c>
      <c r="N81" s="56" t="str">
        <f t="shared" si="55"/>
        <v>Coups rendus </v>
      </c>
      <c r="O81" s="48">
        <v>1</v>
      </c>
      <c r="P81" s="48">
        <v>1</v>
      </c>
      <c r="Q81" s="48">
        <v>1</v>
      </c>
      <c r="R81" s="48">
        <v>1</v>
      </c>
      <c r="S81" s="48">
        <v>1</v>
      </c>
      <c r="T81" s="48">
        <v>2</v>
      </c>
      <c r="U81" s="48">
        <v>1</v>
      </c>
      <c r="V81" s="48">
        <v>1</v>
      </c>
      <c r="W81" s="48">
        <v>1</v>
      </c>
      <c r="X81" s="48">
        <f t="shared" si="56"/>
        <v>10</v>
      </c>
      <c r="Y81" s="49">
        <f t="shared" si="57"/>
        <v>20</v>
      </c>
      <c r="AA81" s="87"/>
    </row>
    <row r="82" spans="2:27" ht="15.75">
      <c r="B82" s="83" t="s">
        <v>114</v>
      </c>
      <c r="C82" s="25" t="s">
        <v>34</v>
      </c>
      <c r="D82" s="25">
        <v>5</v>
      </c>
      <c r="E82" s="25">
        <v>4</v>
      </c>
      <c r="F82" s="25">
        <v>4</v>
      </c>
      <c r="G82" s="135">
        <v>4</v>
      </c>
      <c r="H82" s="25">
        <v>6</v>
      </c>
      <c r="I82" s="135">
        <v>5</v>
      </c>
      <c r="J82" s="25">
        <v>6</v>
      </c>
      <c r="K82" s="25">
        <v>5</v>
      </c>
      <c r="L82" s="25">
        <v>7</v>
      </c>
      <c r="M82" s="20">
        <f t="shared" si="54"/>
        <v>46</v>
      </c>
      <c r="N82" s="20" t="str">
        <f t="shared" si="55"/>
        <v>Score </v>
      </c>
      <c r="O82" s="25">
        <v>6</v>
      </c>
      <c r="P82" s="25">
        <v>4</v>
      </c>
      <c r="Q82" s="25">
        <v>3</v>
      </c>
      <c r="R82" s="25">
        <v>7</v>
      </c>
      <c r="S82" s="25">
        <v>3</v>
      </c>
      <c r="T82" s="25">
        <v>6</v>
      </c>
      <c r="U82" s="25">
        <v>7</v>
      </c>
      <c r="V82" s="25">
        <v>5</v>
      </c>
      <c r="W82" s="25">
        <v>4</v>
      </c>
      <c r="X82" s="20">
        <f t="shared" si="56"/>
        <v>45</v>
      </c>
      <c r="Y82" s="50">
        <f t="shared" si="57"/>
        <v>91</v>
      </c>
      <c r="Z82">
        <f>Y82-$Y$7</f>
        <v>19</v>
      </c>
      <c r="AA82">
        <f>Y82-$Y$7</f>
        <v>19</v>
      </c>
    </row>
    <row r="83" spans="2:27" ht="16.5" thickBot="1">
      <c r="B83" s="55"/>
      <c r="C83" s="57" t="s">
        <v>35</v>
      </c>
      <c r="D83" s="52">
        <f>IF((D82-(D$7+D81))=-1,3,(IF((D82-(D$7+D81))=-2,4,(IF((D82-(D$7+D81))=-3,5,(IF((D82-(D$7+D81))=0,2,(IF((D82-(D$7+D81))=1,1,(IF((D82-(D$7+D81))=2,0,(IF((D82-(D$7+D81))=3," ","  ")))))))))))))</f>
        <v>3</v>
      </c>
      <c r="E83" s="52">
        <f aca="true" t="shared" si="60" ref="E83:L83">IF((E82-(E$7+E81))=-1,3,(IF((E82-(E$7+E81))=-2,4,(IF((E82-(E$7+E81))=-3,5,(IF((E82-(E$7+E81))=0,2,(IF((E82-(E$7+E81))=1,1,(IF((E82-(E$7+E81))=2,0,(IF((E82-(E$7+E81))=3," ","  ")))))))))))))</f>
        <v>3</v>
      </c>
      <c r="F83" s="52">
        <f t="shared" si="60"/>
        <v>3</v>
      </c>
      <c r="G83" s="52">
        <f t="shared" si="60"/>
        <v>2</v>
      </c>
      <c r="H83" s="52">
        <f t="shared" si="60"/>
        <v>2</v>
      </c>
      <c r="I83" s="52">
        <f t="shared" si="60"/>
        <v>1</v>
      </c>
      <c r="J83" s="52">
        <f t="shared" si="60"/>
        <v>2</v>
      </c>
      <c r="K83" s="52">
        <f t="shared" si="60"/>
        <v>2</v>
      </c>
      <c r="L83" s="52">
        <f t="shared" si="60"/>
        <v>0</v>
      </c>
      <c r="M83" s="52">
        <f t="shared" si="54"/>
        <v>18</v>
      </c>
      <c r="N83" s="57" t="str">
        <f t="shared" si="55"/>
        <v>Stableford </v>
      </c>
      <c r="O83" s="52">
        <f>IF((O82-(O$7+O81))=-1,3,(IF((O82-(O$7+O81))=-2,4,(IF((O82-(O$7+O81))=-3,5,(IF((O82-(O$7+O81))=0,2,(IF((O82-(O$7+O81))=1,1,(IF((O82-(O$7+O81))=2,0,(IF((O82-(O$7+O81))=3," ","  ")))))))))))))</f>
        <v>2</v>
      </c>
      <c r="P83" s="52">
        <f aca="true" t="shared" si="61" ref="P83:W83">IF((P82-(P$7+P81))=-1,3,(IF((P82-(P$7+P81))=-2,4,(IF((P82-(P$7+P81))=-3,5,(IF((P82-(P$7+P81))=0,2,(IF((P82-(P$7+P81))=1,1,(IF((P82-(P$7+P81))=2,0,(IF((P82-(P$7+P81))=3," ","  ")))))))))))))</f>
        <v>3</v>
      </c>
      <c r="Q83" s="52">
        <f t="shared" si="61"/>
        <v>3</v>
      </c>
      <c r="R83" s="52">
        <f t="shared" si="61"/>
        <v>1</v>
      </c>
      <c r="S83" s="52">
        <f t="shared" si="61"/>
        <v>3</v>
      </c>
      <c r="T83" s="52">
        <f t="shared" si="61"/>
        <v>2</v>
      </c>
      <c r="U83" s="52">
        <f t="shared" si="61"/>
        <v>1</v>
      </c>
      <c r="V83" s="52">
        <f t="shared" si="61"/>
        <v>2</v>
      </c>
      <c r="W83" s="52">
        <f t="shared" si="61"/>
        <v>2</v>
      </c>
      <c r="X83" s="52">
        <f t="shared" si="56"/>
        <v>19</v>
      </c>
      <c r="Y83" s="53">
        <f t="shared" si="57"/>
        <v>37</v>
      </c>
      <c r="AA83" s="87"/>
    </row>
    <row r="84" spans="2:27" ht="15.75">
      <c r="B84" s="54"/>
      <c r="C84" s="64" t="s">
        <v>33</v>
      </c>
      <c r="D84" s="58">
        <v>1</v>
      </c>
      <c r="E84" s="58">
        <v>1</v>
      </c>
      <c r="F84" s="58">
        <v>2</v>
      </c>
      <c r="G84" s="58">
        <v>2</v>
      </c>
      <c r="H84" s="58">
        <v>2</v>
      </c>
      <c r="I84" s="58">
        <v>2</v>
      </c>
      <c r="J84" s="58">
        <v>1</v>
      </c>
      <c r="K84" s="58">
        <v>1</v>
      </c>
      <c r="L84" s="58">
        <v>2</v>
      </c>
      <c r="M84" s="58">
        <f t="shared" si="54"/>
        <v>14</v>
      </c>
      <c r="N84" s="64" t="str">
        <f t="shared" si="55"/>
        <v>Coups rendus </v>
      </c>
      <c r="O84" s="58">
        <v>2</v>
      </c>
      <c r="P84" s="58">
        <v>2</v>
      </c>
      <c r="Q84" s="58">
        <v>1</v>
      </c>
      <c r="R84" s="58">
        <v>1</v>
      </c>
      <c r="S84" s="58">
        <v>1</v>
      </c>
      <c r="T84" s="58">
        <v>2</v>
      </c>
      <c r="U84" s="58">
        <v>1</v>
      </c>
      <c r="V84" s="58">
        <v>2</v>
      </c>
      <c r="W84" s="58">
        <v>2</v>
      </c>
      <c r="X84" s="58">
        <f t="shared" si="56"/>
        <v>14</v>
      </c>
      <c r="Y84" s="59">
        <f t="shared" si="57"/>
        <v>28</v>
      </c>
      <c r="AA84" s="87"/>
    </row>
    <row r="85" spans="2:27" ht="15.75">
      <c r="B85" s="83" t="s">
        <v>116</v>
      </c>
      <c r="C85" s="25" t="s">
        <v>36</v>
      </c>
      <c r="D85" s="25">
        <v>7</v>
      </c>
      <c r="E85" s="25">
        <v>5</v>
      </c>
      <c r="F85" s="25">
        <v>6</v>
      </c>
      <c r="G85" s="25">
        <v>4</v>
      </c>
      <c r="H85" s="25">
        <v>6</v>
      </c>
      <c r="I85" s="25">
        <v>4</v>
      </c>
      <c r="J85" s="25">
        <v>6</v>
      </c>
      <c r="K85" s="25">
        <v>6</v>
      </c>
      <c r="L85" s="25">
        <v>8</v>
      </c>
      <c r="M85" s="20">
        <f>SUM(D85:L85)</f>
        <v>52</v>
      </c>
      <c r="N85" s="20" t="str">
        <f t="shared" si="55"/>
        <v>Score</v>
      </c>
      <c r="O85" s="25">
        <v>9</v>
      </c>
      <c r="P85" s="25">
        <v>6</v>
      </c>
      <c r="Q85" s="25">
        <v>3</v>
      </c>
      <c r="R85" s="25">
        <v>8</v>
      </c>
      <c r="S85" s="25">
        <v>3</v>
      </c>
      <c r="T85" s="25">
        <v>6</v>
      </c>
      <c r="U85" s="25">
        <v>6</v>
      </c>
      <c r="V85" s="25">
        <v>8</v>
      </c>
      <c r="W85" s="25">
        <v>5</v>
      </c>
      <c r="X85" s="20">
        <f>SUM(O85:W85)</f>
        <v>54</v>
      </c>
      <c r="Y85" s="50">
        <f t="shared" si="57"/>
        <v>106</v>
      </c>
      <c r="Z85">
        <f>Y85-$Y$7</f>
        <v>34</v>
      </c>
      <c r="AA85">
        <f>Y85-$Y$7</f>
        <v>34</v>
      </c>
    </row>
    <row r="86" spans="2:27" ht="16.5" thickBot="1">
      <c r="B86" s="55"/>
      <c r="C86" s="65" t="s">
        <v>35</v>
      </c>
      <c r="D86" s="60">
        <f>IF((D85-(D$7+D84))=-1,3,(IF((D85-(D$7+D84))=-2,4,(IF((D85-(D$7+D84))=-3,5,(IF((D85-(D$7+D84))=0,2,(IF((D85-(D$7+D84))=1,1,(IF((D85-(D$7+D84))=2,0,(IF((D85-(D$7+D84))=3," ","  ")))))))))))))</f>
        <v>1</v>
      </c>
      <c r="E86" s="60">
        <f aca="true" t="shared" si="62" ref="E86:L86">IF((E85-(E$7+E84))=-1,3,(IF((E85-(E$7+E84))=-2,4,(IF((E85-(E$7+E84))=-3,5,(IF((E85-(E$7+E84))=0,2,(IF((E85-(E$7+E84))=1,1,(IF((E85-(E$7+E84))=2,0,(IF((E85-(E$7+E84))=3," ","  ")))))))))))))</f>
        <v>2</v>
      </c>
      <c r="F86" s="60">
        <f t="shared" si="62"/>
        <v>2</v>
      </c>
      <c r="G86" s="60">
        <f t="shared" si="62"/>
        <v>3</v>
      </c>
      <c r="H86" s="60">
        <f t="shared" si="62"/>
        <v>2</v>
      </c>
      <c r="I86" s="60">
        <f t="shared" si="62"/>
        <v>3</v>
      </c>
      <c r="J86" s="60">
        <f t="shared" si="62"/>
        <v>2</v>
      </c>
      <c r="K86" s="60">
        <f t="shared" si="62"/>
        <v>1</v>
      </c>
      <c r="L86" s="60">
        <f t="shared" si="62"/>
        <v>0</v>
      </c>
      <c r="M86" s="60">
        <f t="shared" si="54"/>
        <v>16</v>
      </c>
      <c r="N86" s="65" t="str">
        <f t="shared" si="55"/>
        <v>Stableford </v>
      </c>
      <c r="O86" s="60">
        <f>IF((O85-(O$7+O84))=-1,3,(IF((O85-(O$7+O84))=-2,4,(IF((O85-(O$7+O84))=-3,5,(IF((O85-(O$7+O84))=0,2,(IF((O85-(O$7+O84))=1,1,(IF((O85-(O$7+O84))=2,0,(IF((O85-(O$7+O84))=3," ","  ")))))))))))))</f>
        <v>0</v>
      </c>
      <c r="P86" s="60">
        <f aca="true" t="shared" si="63" ref="P86:W86">IF((P85-(P$7+P84))=-1,3,(IF((P85-(P$7+P84))=-2,4,(IF((P85-(P$7+P84))=-3,5,(IF((P85-(P$7+P84))=0,2,(IF((P85-(P$7+P84))=1,1,(IF((P85-(P$7+P84))=2,0,(IF((P85-(P$7+P84))=3," ","  ")))))))))))))</f>
        <v>2</v>
      </c>
      <c r="Q86" s="60">
        <f t="shared" si="63"/>
        <v>3</v>
      </c>
      <c r="R86" s="60">
        <f t="shared" si="63"/>
        <v>0</v>
      </c>
      <c r="S86" s="60">
        <f t="shared" si="63"/>
        <v>3</v>
      </c>
      <c r="T86" s="60">
        <f t="shared" si="63"/>
        <v>2</v>
      </c>
      <c r="U86" s="60">
        <f t="shared" si="63"/>
        <v>2</v>
      </c>
      <c r="V86" s="60">
        <f t="shared" si="63"/>
        <v>0</v>
      </c>
      <c r="W86" s="60">
        <f t="shared" si="63"/>
        <v>2</v>
      </c>
      <c r="X86" s="60">
        <f t="shared" si="56"/>
        <v>14</v>
      </c>
      <c r="Y86" s="61">
        <f t="shared" si="57"/>
        <v>30</v>
      </c>
      <c r="AA86" s="87"/>
    </row>
    <row r="87" spans="2:27" ht="15.75">
      <c r="B87" s="47"/>
      <c r="C87" s="56" t="s">
        <v>33</v>
      </c>
      <c r="D87" s="48">
        <v>1</v>
      </c>
      <c r="E87" s="48">
        <v>2</v>
      </c>
      <c r="F87" s="48">
        <v>2</v>
      </c>
      <c r="G87" s="48">
        <v>2</v>
      </c>
      <c r="H87" s="48">
        <v>2</v>
      </c>
      <c r="I87" s="48">
        <v>2</v>
      </c>
      <c r="J87" s="48">
        <v>1</v>
      </c>
      <c r="K87" s="48">
        <v>1</v>
      </c>
      <c r="L87" s="48">
        <v>1</v>
      </c>
      <c r="M87" s="48">
        <f t="shared" si="54"/>
        <v>14</v>
      </c>
      <c r="N87" s="56" t="str">
        <f t="shared" si="55"/>
        <v>Coups rendus </v>
      </c>
      <c r="O87" s="48">
        <v>2</v>
      </c>
      <c r="P87" s="48">
        <v>2</v>
      </c>
      <c r="Q87" s="48">
        <v>1</v>
      </c>
      <c r="R87" s="48">
        <v>1</v>
      </c>
      <c r="S87" s="48">
        <v>1</v>
      </c>
      <c r="T87" s="48">
        <v>2</v>
      </c>
      <c r="U87" s="48">
        <v>1</v>
      </c>
      <c r="V87" s="48">
        <v>1</v>
      </c>
      <c r="W87" s="48">
        <v>2</v>
      </c>
      <c r="X87" s="48">
        <f t="shared" si="56"/>
        <v>13</v>
      </c>
      <c r="Y87" s="49">
        <f t="shared" si="57"/>
        <v>27</v>
      </c>
      <c r="AA87" s="87"/>
    </row>
    <row r="88" spans="2:27" ht="15.75">
      <c r="B88" s="83" t="s">
        <v>123</v>
      </c>
      <c r="C88" s="25" t="s">
        <v>34</v>
      </c>
      <c r="D88" s="25">
        <v>8</v>
      </c>
      <c r="E88" s="25">
        <v>7</v>
      </c>
      <c r="F88" s="25">
        <v>6</v>
      </c>
      <c r="G88" s="25">
        <v>6</v>
      </c>
      <c r="H88" s="25">
        <v>7</v>
      </c>
      <c r="I88" s="25">
        <v>5</v>
      </c>
      <c r="J88" s="25">
        <v>7</v>
      </c>
      <c r="K88" s="25">
        <v>6</v>
      </c>
      <c r="L88" s="25">
        <v>6</v>
      </c>
      <c r="M88" s="20">
        <f t="shared" si="54"/>
        <v>58</v>
      </c>
      <c r="N88" s="20" t="str">
        <f t="shared" si="55"/>
        <v>Score </v>
      </c>
      <c r="O88" s="25">
        <v>7</v>
      </c>
      <c r="P88" s="25">
        <v>6</v>
      </c>
      <c r="Q88" s="25">
        <v>4</v>
      </c>
      <c r="R88" s="25">
        <v>7</v>
      </c>
      <c r="S88" s="25">
        <v>6</v>
      </c>
      <c r="T88" s="25">
        <v>8</v>
      </c>
      <c r="U88" s="25">
        <v>9</v>
      </c>
      <c r="V88" s="25">
        <v>5</v>
      </c>
      <c r="W88" s="25">
        <v>5</v>
      </c>
      <c r="X88" s="20">
        <f>SUM(O88:W88)</f>
        <v>57</v>
      </c>
      <c r="Y88" s="50">
        <f t="shared" si="57"/>
        <v>115</v>
      </c>
      <c r="Z88">
        <f>Y88-$Y$7</f>
        <v>43</v>
      </c>
      <c r="AA88">
        <f>Y88-$Y$7</f>
        <v>43</v>
      </c>
    </row>
    <row r="89" spans="2:27" ht="16.5" thickBot="1">
      <c r="B89" s="51"/>
      <c r="C89" s="57" t="s">
        <v>35</v>
      </c>
      <c r="D89" s="52">
        <f>IF((D88-(D$7+D87))=-1,3,(IF((D88-(D$7+D87))=-2,4,(IF((D88-(D$7+D87))=-3,5,(IF((D88-(D$7+D87))=0,2,(IF((D88-(D$7+D87))=1,1,(IF((D88-(D$7+D87))=2,0,(IF((D88-(D$7+D87))=3," ","  ")))))))))))))</f>
        <v>0</v>
      </c>
      <c r="E89" s="52">
        <f aca="true" t="shared" si="64" ref="E89:L89">IF((E88-(E$7+E87))=-1,3,(IF((E88-(E$7+E87))=-2,4,(IF((E88-(E$7+E87))=-3,5,(IF((E88-(E$7+E87))=0,2,(IF((E88-(E$7+E87))=1,1,(IF((E88-(E$7+E87))=2,0,(IF((E88-(E$7+E87))=3," ","  ")))))))))))))</f>
        <v>1</v>
      </c>
      <c r="F89" s="52">
        <f t="shared" si="64"/>
        <v>2</v>
      </c>
      <c r="G89" s="52">
        <f t="shared" si="64"/>
        <v>1</v>
      </c>
      <c r="H89" s="52">
        <f t="shared" si="64"/>
        <v>1</v>
      </c>
      <c r="I89" s="52">
        <f t="shared" si="64"/>
        <v>2</v>
      </c>
      <c r="J89" s="52">
        <f t="shared" si="64"/>
        <v>1</v>
      </c>
      <c r="K89" s="52">
        <f t="shared" si="64"/>
        <v>1</v>
      </c>
      <c r="L89" s="52">
        <f t="shared" si="64"/>
        <v>1</v>
      </c>
      <c r="M89" s="52">
        <f t="shared" si="54"/>
        <v>10</v>
      </c>
      <c r="N89" s="57" t="str">
        <f t="shared" si="55"/>
        <v>Stableford </v>
      </c>
      <c r="O89" s="52">
        <f>IF((O88-(O$7+O87))=-1,3,(IF((O88-(O$7+O87))=-2,4,(IF((O88-(O$7+O87))=-3,5,(IF((O88-(O$7+O87))=0,2,(IF((O88-(O$7+O87))=1,1,(IF((O88-(O$7+O87))=2,0,(IF((O88-(O$7+O87))=3," ","  ")))))))))))))</f>
        <v>2</v>
      </c>
      <c r="P89" s="52">
        <f aca="true" t="shared" si="65" ref="P89:W89">IF((P88-(P$7+P87))=-1,3,(IF((P88-(P$7+P87))=-2,4,(IF((P88-(P$7+P87))=-3,5,(IF((P88-(P$7+P87))=0,2,(IF((P88-(P$7+P87))=1,1,(IF((P88-(P$7+P87))=2,0,(IF((P88-(P$7+P87))=3," ","  ")))))))))))))</f>
        <v>2</v>
      </c>
      <c r="Q89" s="52">
        <f t="shared" si="65"/>
        <v>2</v>
      </c>
      <c r="R89" s="52">
        <f t="shared" si="65"/>
        <v>1</v>
      </c>
      <c r="S89" s="52">
        <f t="shared" si="65"/>
        <v>0</v>
      </c>
      <c r="T89" s="52">
        <f t="shared" si="65"/>
        <v>0</v>
      </c>
      <c r="U89" s="52" t="str">
        <f t="shared" si="65"/>
        <v> </v>
      </c>
      <c r="V89" s="52">
        <f t="shared" si="65"/>
        <v>2</v>
      </c>
      <c r="W89" s="52">
        <f t="shared" si="65"/>
        <v>2</v>
      </c>
      <c r="X89" s="52">
        <f t="shared" si="56"/>
        <v>11</v>
      </c>
      <c r="Y89" s="53">
        <f t="shared" si="57"/>
        <v>21</v>
      </c>
      <c r="AA89" s="87"/>
    </row>
    <row r="90" spans="2:27" ht="15.75" hidden="1">
      <c r="B90" s="54"/>
      <c r="C90" s="64" t="s">
        <v>33</v>
      </c>
      <c r="D90" s="58">
        <v>2</v>
      </c>
      <c r="E90" s="58">
        <v>2</v>
      </c>
      <c r="F90" s="58">
        <v>2</v>
      </c>
      <c r="G90" s="58">
        <v>2</v>
      </c>
      <c r="H90" s="58">
        <v>2</v>
      </c>
      <c r="I90" s="58">
        <v>2</v>
      </c>
      <c r="J90" s="58">
        <v>2</v>
      </c>
      <c r="K90" s="58">
        <v>2</v>
      </c>
      <c r="L90" s="58">
        <v>2</v>
      </c>
      <c r="M90" s="58">
        <f t="shared" si="54"/>
        <v>18</v>
      </c>
      <c r="N90" s="64" t="str">
        <f t="shared" si="55"/>
        <v>Coups rendus </v>
      </c>
      <c r="O90" s="58">
        <v>2</v>
      </c>
      <c r="P90" s="58">
        <v>2</v>
      </c>
      <c r="Q90" s="58">
        <v>2</v>
      </c>
      <c r="R90" s="58">
        <v>2</v>
      </c>
      <c r="S90" s="58">
        <v>2</v>
      </c>
      <c r="T90" s="58">
        <v>2</v>
      </c>
      <c r="U90" s="58">
        <v>2</v>
      </c>
      <c r="V90" s="58">
        <v>2</v>
      </c>
      <c r="W90" s="58">
        <v>2</v>
      </c>
      <c r="X90" s="58">
        <f t="shared" si="56"/>
        <v>18</v>
      </c>
      <c r="Y90" s="59">
        <f t="shared" si="57"/>
        <v>36</v>
      </c>
      <c r="AA90" s="87"/>
    </row>
    <row r="91" spans="2:27" ht="15.75" hidden="1">
      <c r="B91" s="83" t="s">
        <v>126</v>
      </c>
      <c r="C91" s="25" t="s">
        <v>36</v>
      </c>
      <c r="D91" s="135"/>
      <c r="E91" s="25"/>
      <c r="F91" s="25"/>
      <c r="G91" s="25"/>
      <c r="H91" s="25"/>
      <c r="I91" s="25"/>
      <c r="J91" s="25"/>
      <c r="K91" s="25"/>
      <c r="L91" s="25"/>
      <c r="M91" s="20">
        <f aca="true" t="shared" si="66" ref="M91:M154">SUM(D91:L91)</f>
        <v>0</v>
      </c>
      <c r="N91" s="20" t="str">
        <f aca="true" t="shared" si="67" ref="N91:N154">C91</f>
        <v>Score</v>
      </c>
      <c r="O91" s="25"/>
      <c r="P91" s="25"/>
      <c r="Q91" s="135"/>
      <c r="R91" s="25"/>
      <c r="S91" s="25"/>
      <c r="T91" s="25"/>
      <c r="U91" s="25"/>
      <c r="V91" s="25"/>
      <c r="W91" s="25"/>
      <c r="X91" s="20">
        <f aca="true" t="shared" si="68" ref="X91:X154">SUM(O91:W91)</f>
        <v>0</v>
      </c>
      <c r="Y91" s="50">
        <f aca="true" t="shared" si="69" ref="Y91:Y154">M91+X91</f>
        <v>0</v>
      </c>
      <c r="Z91">
        <f>Y91-$Y$7</f>
        <v>-72</v>
      </c>
      <c r="AA91">
        <f>Y91-$Y$7</f>
        <v>-72</v>
      </c>
    </row>
    <row r="92" spans="2:27" ht="16.5" hidden="1" thickBot="1">
      <c r="B92" s="55"/>
      <c r="C92" s="65" t="s">
        <v>35</v>
      </c>
      <c r="D92" s="60" t="str">
        <f aca="true" t="shared" si="70" ref="D92:L92">IF((D91-(D$7+D90))=-1,3,(IF((D91-(D$7+D90))=-2,4,(IF((D91-(D$7+D90))=-3,5,(IF((D91-(D$7+D90))=0,2,(IF((D91-(D$7+D90))=1,1,(IF((D91-(D$7+D90))=2,0,(IF((D91-(D$7+D90))=3," ","  ")))))))))))))</f>
        <v>  </v>
      </c>
      <c r="E92" s="60" t="str">
        <f t="shared" si="70"/>
        <v>  </v>
      </c>
      <c r="F92" s="60" t="str">
        <f t="shared" si="70"/>
        <v>  </v>
      </c>
      <c r="G92" s="60" t="str">
        <f t="shared" si="70"/>
        <v>  </v>
      </c>
      <c r="H92" s="60" t="str">
        <f t="shared" si="70"/>
        <v>  </v>
      </c>
      <c r="I92" s="60" t="str">
        <f t="shared" si="70"/>
        <v>  </v>
      </c>
      <c r="J92" s="60" t="str">
        <f t="shared" si="70"/>
        <v>  </v>
      </c>
      <c r="K92" s="60" t="str">
        <f t="shared" si="70"/>
        <v>  </v>
      </c>
      <c r="L92" s="60" t="str">
        <f t="shared" si="70"/>
        <v>  </v>
      </c>
      <c r="M92" s="60">
        <f t="shared" si="66"/>
        <v>0</v>
      </c>
      <c r="N92" s="65" t="str">
        <f t="shared" si="67"/>
        <v>Stableford </v>
      </c>
      <c r="O92" s="60" t="str">
        <f>IF((O91-(O$7+O90))=-1,3,(IF((O91-(O$7+O90))=-2,4,(IF((O91-(O$7+O90))=-3,5,(IF((O91-(O$7+O90))=0,2,(IF((O91-(O$7+O90))=1,1,(IF((O91-(O$7+O90))=2,0,(IF((O91-(O$7+O90))=3," ","  ")))))))))))))</f>
        <v>  </v>
      </c>
      <c r="P92" s="60" t="str">
        <f aca="true" t="shared" si="71" ref="P92:W92">IF((P91-(P$7+P90))=-1,3,(IF((P91-(P$7+P90))=-2,4,(IF((P91-(P$7+P90))=-3,5,(IF((P91-(P$7+P90))=0,2,(IF((P91-(P$7+P90))=1,1,(IF((P91-(P$7+P90))=2,0,(IF((P91-(P$7+P90))=3," ","  ")))))))))))))</f>
        <v>  </v>
      </c>
      <c r="Q92" s="60" t="str">
        <f t="shared" si="71"/>
        <v>  </v>
      </c>
      <c r="R92" s="60" t="str">
        <f t="shared" si="71"/>
        <v>  </v>
      </c>
      <c r="S92" s="60" t="str">
        <f t="shared" si="71"/>
        <v>  </v>
      </c>
      <c r="T92" s="60" t="str">
        <f t="shared" si="71"/>
        <v>  </v>
      </c>
      <c r="U92" s="60" t="str">
        <f t="shared" si="71"/>
        <v>  </v>
      </c>
      <c r="V92" s="60" t="str">
        <f t="shared" si="71"/>
        <v>  </v>
      </c>
      <c r="W92" s="60" t="str">
        <f t="shared" si="71"/>
        <v>  </v>
      </c>
      <c r="X92" s="60">
        <f t="shared" si="68"/>
        <v>0</v>
      </c>
      <c r="Y92" s="61">
        <f t="shared" si="69"/>
        <v>0</v>
      </c>
      <c r="AA92" s="87"/>
    </row>
    <row r="93" spans="2:27" ht="19.5" customHeight="1" hidden="1">
      <c r="B93" s="47"/>
      <c r="C93" s="56" t="s">
        <v>33</v>
      </c>
      <c r="D93" s="48">
        <v>1</v>
      </c>
      <c r="E93" s="48">
        <v>1</v>
      </c>
      <c r="F93" s="48">
        <v>2</v>
      </c>
      <c r="G93" s="48">
        <v>2</v>
      </c>
      <c r="H93" s="48">
        <v>2</v>
      </c>
      <c r="I93" s="48">
        <v>1</v>
      </c>
      <c r="J93" s="48">
        <v>1</v>
      </c>
      <c r="K93" s="48">
        <v>1</v>
      </c>
      <c r="L93" s="48">
        <v>1</v>
      </c>
      <c r="M93" s="48">
        <f t="shared" si="66"/>
        <v>12</v>
      </c>
      <c r="N93" s="56" t="str">
        <f t="shared" si="67"/>
        <v>Coups rendus </v>
      </c>
      <c r="O93" s="48">
        <v>2</v>
      </c>
      <c r="P93" s="48">
        <v>2</v>
      </c>
      <c r="Q93" s="48">
        <v>1</v>
      </c>
      <c r="R93" s="48">
        <v>1</v>
      </c>
      <c r="S93" s="48">
        <v>1</v>
      </c>
      <c r="T93" s="48">
        <v>2</v>
      </c>
      <c r="U93" s="48">
        <v>1</v>
      </c>
      <c r="V93" s="48">
        <v>1</v>
      </c>
      <c r="W93" s="48">
        <v>1</v>
      </c>
      <c r="X93" s="48">
        <f t="shared" si="68"/>
        <v>12</v>
      </c>
      <c r="Y93" s="49">
        <f t="shared" si="69"/>
        <v>24</v>
      </c>
      <c r="AA93" s="87"/>
    </row>
    <row r="94" spans="2:27" ht="15.75" hidden="1">
      <c r="B94" s="83" t="s">
        <v>125</v>
      </c>
      <c r="C94" s="25" t="s">
        <v>34</v>
      </c>
      <c r="D94" s="25"/>
      <c r="E94" s="25"/>
      <c r="F94" s="25"/>
      <c r="G94" s="25"/>
      <c r="H94" s="25"/>
      <c r="I94" s="25"/>
      <c r="J94" s="25"/>
      <c r="K94" s="25"/>
      <c r="L94" s="25"/>
      <c r="M94" s="20">
        <f>SUM(D94:L94)</f>
        <v>0</v>
      </c>
      <c r="N94" s="20" t="str">
        <f>C94</f>
        <v>Score </v>
      </c>
      <c r="O94" s="25"/>
      <c r="P94" s="25"/>
      <c r="Q94" s="25"/>
      <c r="R94" s="25"/>
      <c r="S94" s="25"/>
      <c r="T94" s="25"/>
      <c r="U94" s="25"/>
      <c r="V94" s="25"/>
      <c r="W94" s="25"/>
      <c r="X94" s="20">
        <f>SUM(O94:W94)</f>
        <v>0</v>
      </c>
      <c r="Y94" s="50">
        <f>M94+X94</f>
        <v>0</v>
      </c>
      <c r="Z94">
        <f>Y94-$Y$7</f>
        <v>-72</v>
      </c>
      <c r="AA94">
        <f>Y94-$Y$7</f>
        <v>-72</v>
      </c>
    </row>
    <row r="95" spans="2:27" ht="16.5" hidden="1" thickBot="1">
      <c r="B95" s="51"/>
      <c r="C95" s="57" t="s">
        <v>35</v>
      </c>
      <c r="D95" s="52" t="str">
        <f>IF((D94-(D$7+D93))=-1,3,(IF((D94-(D$7+D93))=-2,4,(IF((D94-(D$7+D93))=-3,5,(IF((D94-(D$7+D93))=0,2,(IF((D94-(D$7+D93))=1,1,(IF((D94-(D$7+D93))=2,0,(IF((D94-(D$7+D93))=3," ","  ")))))))))))))</f>
        <v>  </v>
      </c>
      <c r="E95" s="52" t="str">
        <f aca="true" t="shared" si="72" ref="E95:L95">IF((E94-(E$7+E93))=-1,3,(IF((E94-(E$7+E93))=-2,4,(IF((E94-(E$7+E93))=-3,5,(IF((E94-(E$7+E93))=0,2,(IF((E94-(E$7+E93))=1,1,(IF((E94-(E$7+E93))=2,0,(IF((E94-(E$7+E93))=3," ","  ")))))))))))))</f>
        <v>  </v>
      </c>
      <c r="F95" s="52" t="str">
        <f t="shared" si="72"/>
        <v>  </v>
      </c>
      <c r="G95" s="52" t="str">
        <f t="shared" si="72"/>
        <v>  </v>
      </c>
      <c r="H95" s="52" t="str">
        <f t="shared" si="72"/>
        <v>  </v>
      </c>
      <c r="I95" s="52" t="str">
        <f t="shared" si="72"/>
        <v>  </v>
      </c>
      <c r="J95" s="52" t="str">
        <f t="shared" si="72"/>
        <v>  </v>
      </c>
      <c r="K95" s="52" t="str">
        <f t="shared" si="72"/>
        <v>  </v>
      </c>
      <c r="L95" s="52" t="str">
        <f t="shared" si="72"/>
        <v>  </v>
      </c>
      <c r="M95" s="52">
        <f t="shared" si="66"/>
        <v>0</v>
      </c>
      <c r="N95" s="57" t="str">
        <f t="shared" si="67"/>
        <v>Stableford </v>
      </c>
      <c r="O95" s="52" t="str">
        <f>IF((O94-(O$7+O93))=-1,3,(IF((O94-(O$7+O93))=-2,4,(IF((O94-(O$7+O93))=-3,5,(IF((O94-(O$7+O93))=0,2,(IF((O94-(O$7+O93))=1,1,(IF((O94-(O$7+O93))=2,0,(IF((O94-(O$7+O93))=3," ","  ")))))))))))))</f>
        <v>  </v>
      </c>
      <c r="P95" s="52" t="str">
        <f aca="true" t="shared" si="73" ref="P95:W95">IF((P94-(P$7+P93))=-1,3,(IF((P94-(P$7+P93))=-2,4,(IF((P94-(P$7+P93))=-3,5,(IF((P94-(P$7+P93))=0,2,(IF((P94-(P$7+P93))=1,1,(IF((P94-(P$7+P93))=2,0,(IF((P94-(P$7+P93))=3," ","  ")))))))))))))</f>
        <v>  </v>
      </c>
      <c r="Q95" s="52" t="str">
        <f t="shared" si="73"/>
        <v>  </v>
      </c>
      <c r="R95" s="52" t="str">
        <f t="shared" si="73"/>
        <v>  </v>
      </c>
      <c r="S95" s="52" t="str">
        <f t="shared" si="73"/>
        <v>  </v>
      </c>
      <c r="T95" s="52" t="str">
        <f t="shared" si="73"/>
        <v>  </v>
      </c>
      <c r="U95" s="52" t="str">
        <f t="shared" si="73"/>
        <v>  </v>
      </c>
      <c r="V95" s="52" t="str">
        <f t="shared" si="73"/>
        <v>  </v>
      </c>
      <c r="W95" s="52" t="str">
        <f t="shared" si="73"/>
        <v>  </v>
      </c>
      <c r="X95" s="52">
        <f t="shared" si="68"/>
        <v>0</v>
      </c>
      <c r="Y95" s="53">
        <f t="shared" si="69"/>
        <v>0</v>
      </c>
      <c r="AA95" s="87"/>
    </row>
    <row r="96" spans="2:27" ht="15.75" hidden="1">
      <c r="B96" s="54"/>
      <c r="C96" s="64" t="s">
        <v>33</v>
      </c>
      <c r="D96" s="58">
        <v>1</v>
      </c>
      <c r="E96" s="58">
        <v>2</v>
      </c>
      <c r="F96" s="58">
        <v>2</v>
      </c>
      <c r="G96" s="58">
        <v>2</v>
      </c>
      <c r="H96" s="58">
        <v>2</v>
      </c>
      <c r="I96" s="58">
        <v>2</v>
      </c>
      <c r="J96" s="58">
        <v>2</v>
      </c>
      <c r="K96" s="58">
        <v>2</v>
      </c>
      <c r="L96" s="58">
        <v>2</v>
      </c>
      <c r="M96" s="58">
        <f t="shared" si="66"/>
        <v>17</v>
      </c>
      <c r="N96" s="64" t="str">
        <f t="shared" si="67"/>
        <v>Coups rendus </v>
      </c>
      <c r="O96" s="58">
        <v>2</v>
      </c>
      <c r="P96" s="58">
        <v>2</v>
      </c>
      <c r="Q96" s="58">
        <v>2</v>
      </c>
      <c r="R96" s="58">
        <v>2</v>
      </c>
      <c r="S96" s="58">
        <v>2</v>
      </c>
      <c r="T96" s="58">
        <v>2</v>
      </c>
      <c r="U96" s="58">
        <v>2</v>
      </c>
      <c r="V96" s="58">
        <v>2</v>
      </c>
      <c r="W96" s="58">
        <v>2</v>
      </c>
      <c r="X96" s="58">
        <f t="shared" si="68"/>
        <v>18</v>
      </c>
      <c r="Y96" s="59">
        <f t="shared" si="69"/>
        <v>35</v>
      </c>
      <c r="AA96" s="87"/>
    </row>
    <row r="97" spans="2:27" ht="15.75" hidden="1">
      <c r="B97" s="83" t="s">
        <v>127</v>
      </c>
      <c r="C97" s="25" t="s">
        <v>36</v>
      </c>
      <c r="D97" s="25"/>
      <c r="E97" s="25"/>
      <c r="F97" s="25"/>
      <c r="G97" s="25"/>
      <c r="H97" s="25"/>
      <c r="I97" s="25"/>
      <c r="J97" s="25"/>
      <c r="K97" s="25"/>
      <c r="L97" s="25"/>
      <c r="M97" s="20">
        <f t="shared" si="66"/>
        <v>0</v>
      </c>
      <c r="N97" s="20" t="str">
        <f t="shared" si="67"/>
        <v>Score</v>
      </c>
      <c r="O97" s="25"/>
      <c r="P97" s="25"/>
      <c r="Q97" s="25"/>
      <c r="R97" s="25"/>
      <c r="S97" s="25"/>
      <c r="T97" s="25"/>
      <c r="U97" s="25"/>
      <c r="V97" s="25"/>
      <c r="W97" s="25"/>
      <c r="X97" s="20">
        <f t="shared" si="68"/>
        <v>0</v>
      </c>
      <c r="Y97" s="50">
        <f t="shared" si="69"/>
        <v>0</v>
      </c>
      <c r="Z97">
        <f>Y97-$Y$7</f>
        <v>-72</v>
      </c>
      <c r="AA97">
        <f>Y97-$Y$7</f>
        <v>-72</v>
      </c>
    </row>
    <row r="98" spans="2:27" ht="16.5" hidden="1" thickBot="1">
      <c r="B98" s="55"/>
      <c r="C98" s="65" t="s">
        <v>35</v>
      </c>
      <c r="D98" s="60" t="str">
        <f>IF((D97-(D$7+D96))=-1,3,(IF((D97-(D$7+D96))=-2,4,(IF((D97-(D$7+D96))=-3,5,(IF((D97-(D$7+D96))=0,2,(IF((D97-(D$7+D96))=1,1,(IF((D97-(D$7+D96))=2,0,(IF((D97-(D$7+D96))=3," ","  ")))))))))))))</f>
        <v>  </v>
      </c>
      <c r="E98" s="60" t="str">
        <f aca="true" t="shared" si="74" ref="E98:L98">IF((E97-(E$7+E96))=-1,3,(IF((E97-(E$7+E96))=-2,4,(IF((E97-(E$7+E96))=-3,5,(IF((E97-(E$7+E96))=0,2,(IF((E97-(E$7+E96))=1,1,(IF((E97-(E$7+E96))=2,0,(IF((E97-(E$7+E96))=3," ","  ")))))))))))))</f>
        <v>  </v>
      </c>
      <c r="F98" s="60" t="str">
        <f t="shared" si="74"/>
        <v>  </v>
      </c>
      <c r="G98" s="60" t="str">
        <f t="shared" si="74"/>
        <v>  </v>
      </c>
      <c r="H98" s="60" t="str">
        <f t="shared" si="74"/>
        <v>  </v>
      </c>
      <c r="I98" s="60" t="str">
        <f t="shared" si="74"/>
        <v>  </v>
      </c>
      <c r="J98" s="60" t="str">
        <f t="shared" si="74"/>
        <v>  </v>
      </c>
      <c r="K98" s="60" t="str">
        <f t="shared" si="74"/>
        <v>  </v>
      </c>
      <c r="L98" s="60" t="str">
        <f t="shared" si="74"/>
        <v>  </v>
      </c>
      <c r="M98" s="60">
        <f t="shared" si="66"/>
        <v>0</v>
      </c>
      <c r="N98" s="65" t="str">
        <f t="shared" si="67"/>
        <v>Stableford </v>
      </c>
      <c r="O98" s="60" t="str">
        <f>IF((O97-(O$7+O96))=-1,3,(IF((O97-(O$7+O96))=-2,4,(IF((O97-(O$7+O96))=-3,5,(IF((O97-(O$7+O96))=0,2,(IF((O97-(O$7+O96))=1,1,(IF((O97-(O$7+O96))=2,0,(IF((O97-(O$7+O96))=3," ","  ")))))))))))))</f>
        <v>  </v>
      </c>
      <c r="P98" s="60" t="str">
        <f aca="true" t="shared" si="75" ref="P98:W98">IF((P97-(P$7+P96))=-1,3,(IF((P97-(P$7+P96))=-2,4,(IF((P97-(P$7+P96))=-3,5,(IF((P97-(P$7+P96))=0,2,(IF((P97-(P$7+P96))=1,1,(IF((P97-(P$7+P96))=2,0,(IF((P97-(P$7+P96))=3," ","  ")))))))))))))</f>
        <v>  </v>
      </c>
      <c r="Q98" s="60" t="str">
        <f t="shared" si="75"/>
        <v>  </v>
      </c>
      <c r="R98" s="60" t="str">
        <f t="shared" si="75"/>
        <v>  </v>
      </c>
      <c r="S98" s="60" t="str">
        <f t="shared" si="75"/>
        <v>  </v>
      </c>
      <c r="T98" s="60" t="str">
        <f t="shared" si="75"/>
        <v>  </v>
      </c>
      <c r="U98" s="60" t="str">
        <f t="shared" si="75"/>
        <v>  </v>
      </c>
      <c r="V98" s="60" t="str">
        <f t="shared" si="75"/>
        <v>  </v>
      </c>
      <c r="W98" s="60" t="str">
        <f t="shared" si="75"/>
        <v>  </v>
      </c>
      <c r="X98" s="60">
        <f t="shared" si="68"/>
        <v>0</v>
      </c>
      <c r="Y98" s="61">
        <f t="shared" si="69"/>
        <v>0</v>
      </c>
      <c r="AA98" s="87"/>
    </row>
    <row r="99" spans="2:25" ht="15" hidden="1">
      <c r="B99" s="54"/>
      <c r="C99" s="56" t="s">
        <v>33</v>
      </c>
      <c r="D99" s="48">
        <v>1</v>
      </c>
      <c r="E99" s="48">
        <v>1</v>
      </c>
      <c r="F99" s="48">
        <v>2</v>
      </c>
      <c r="G99" s="48">
        <v>2</v>
      </c>
      <c r="H99" s="48">
        <v>2</v>
      </c>
      <c r="I99" s="48">
        <v>2</v>
      </c>
      <c r="J99" s="48">
        <v>1</v>
      </c>
      <c r="K99" s="48">
        <v>1</v>
      </c>
      <c r="L99" s="48">
        <v>2</v>
      </c>
      <c r="M99" s="48">
        <f>SUM(D99:L99)</f>
        <v>14</v>
      </c>
      <c r="N99" s="56" t="str">
        <f>C99</f>
        <v>Coups rendus </v>
      </c>
      <c r="O99" s="48">
        <v>2</v>
      </c>
      <c r="P99" s="48">
        <v>2</v>
      </c>
      <c r="Q99" s="48">
        <v>1</v>
      </c>
      <c r="R99" s="48">
        <v>1</v>
      </c>
      <c r="S99" s="48">
        <v>1</v>
      </c>
      <c r="T99" s="48">
        <v>2</v>
      </c>
      <c r="U99" s="48">
        <v>1</v>
      </c>
      <c r="V99" s="48">
        <v>2</v>
      </c>
      <c r="W99" s="48">
        <v>2</v>
      </c>
      <c r="X99" s="48">
        <f>SUM(O99:W99)</f>
        <v>14</v>
      </c>
      <c r="Y99" s="49">
        <f>M99+X99</f>
        <v>28</v>
      </c>
    </row>
    <row r="100" spans="2:26" ht="15.75" hidden="1">
      <c r="B100" s="83" t="s">
        <v>145</v>
      </c>
      <c r="C100" s="25" t="s">
        <v>34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0">
        <f t="shared" si="66"/>
        <v>0</v>
      </c>
      <c r="N100" s="20" t="str">
        <f t="shared" si="67"/>
        <v>Score </v>
      </c>
      <c r="O100" s="25"/>
      <c r="P100" s="25"/>
      <c r="Q100" s="25"/>
      <c r="R100" s="25"/>
      <c r="S100" s="135"/>
      <c r="T100" s="25"/>
      <c r="U100" s="25"/>
      <c r="V100" s="25"/>
      <c r="W100" s="25"/>
      <c r="X100" s="20">
        <f>SUM(O100:W100)</f>
        <v>0</v>
      </c>
      <c r="Y100" s="50">
        <f t="shared" si="69"/>
        <v>0</v>
      </c>
      <c r="Z100">
        <f>Y100-$Y$7</f>
        <v>-72</v>
      </c>
    </row>
    <row r="101" spans="2:25" ht="15.75" hidden="1" thickBot="1">
      <c r="B101" s="51"/>
      <c r="C101" s="57" t="s">
        <v>35</v>
      </c>
      <c r="D101" s="52" t="str">
        <f>IF((D100-(D$7+D99))=-1,3,(IF((D100-(D$7+D99))=-2,4,(IF((D100-(D$7+D99))=-3,5,(IF((D100-(D$7+D99))=0,2,(IF((D100-(D$7+D99))=1,1,(IF((D100-(D$7+D99))=2,0,(IF((D100-(D$7+D99))=3," ","  ")))))))))))))</f>
        <v>  </v>
      </c>
      <c r="E101" s="52" t="str">
        <f aca="true" t="shared" si="76" ref="E101:L101">IF((E100-(E$7+E99))=-1,3,(IF((E100-(E$7+E99))=-2,4,(IF((E100-(E$7+E99))=-3,5,(IF((E100-(E$7+E99))=0,2,(IF((E100-(E$7+E99))=1,1,(IF((E100-(E$7+E99))=2,0,(IF((E100-(E$7+E99))=3," ","  ")))))))))))))</f>
        <v>  </v>
      </c>
      <c r="F101" s="52" t="str">
        <f t="shared" si="76"/>
        <v>  </v>
      </c>
      <c r="G101" s="52" t="str">
        <f t="shared" si="76"/>
        <v>  </v>
      </c>
      <c r="H101" s="52" t="str">
        <f t="shared" si="76"/>
        <v>  </v>
      </c>
      <c r="I101" s="52" t="str">
        <f t="shared" si="76"/>
        <v>  </v>
      </c>
      <c r="J101" s="52" t="str">
        <f t="shared" si="76"/>
        <v>  </v>
      </c>
      <c r="K101" s="52" t="str">
        <f t="shared" si="76"/>
        <v>  </v>
      </c>
      <c r="L101" s="52" t="str">
        <f t="shared" si="76"/>
        <v>  </v>
      </c>
      <c r="M101" s="52">
        <f t="shared" si="66"/>
        <v>0</v>
      </c>
      <c r="N101" s="57" t="str">
        <f t="shared" si="67"/>
        <v>Stableford </v>
      </c>
      <c r="O101" s="52" t="str">
        <f>IF((O100-(O$7+O99))=-1,3,(IF((O100-(O$7+O99))=-2,4,(IF((O100-(O$7+O99))=-3,5,(IF((O100-(O$7+O99))=0,2,(IF((O100-(O$7+O99))=1,1,(IF((O100-(O$7+O99))=2,0,(IF((O100-(O$7+O99))=3," ","  ")))))))))))))</f>
        <v>  </v>
      </c>
      <c r="P101" s="52" t="str">
        <f aca="true" t="shared" si="77" ref="P101:W101">IF((P100-(P$7+P99))=-1,3,(IF((P100-(P$7+P99))=-2,4,(IF((P100-(P$7+P99))=-3,5,(IF((P100-(P$7+P99))=0,2,(IF((P100-(P$7+P99))=1,1,(IF((P100-(P$7+P99))=2,0,(IF((P100-(P$7+P99))=3," ","  ")))))))))))))</f>
        <v>  </v>
      </c>
      <c r="Q101" s="52" t="str">
        <f t="shared" si="77"/>
        <v>  </v>
      </c>
      <c r="R101" s="52" t="str">
        <f t="shared" si="77"/>
        <v>  </v>
      </c>
      <c r="S101" s="52" t="str">
        <f t="shared" si="77"/>
        <v>  </v>
      </c>
      <c r="T101" s="52" t="str">
        <f t="shared" si="77"/>
        <v>  </v>
      </c>
      <c r="U101" s="52" t="str">
        <f t="shared" si="77"/>
        <v>  </v>
      </c>
      <c r="V101" s="52" t="str">
        <f t="shared" si="77"/>
        <v>  </v>
      </c>
      <c r="W101" s="52" t="str">
        <f t="shared" si="77"/>
        <v>  </v>
      </c>
      <c r="X101" s="52">
        <f t="shared" si="68"/>
        <v>0</v>
      </c>
      <c r="Y101" s="53">
        <f t="shared" si="69"/>
        <v>0</v>
      </c>
    </row>
    <row r="102" spans="2:25" ht="15">
      <c r="B102" s="54"/>
      <c r="C102" s="64" t="s">
        <v>33</v>
      </c>
      <c r="D102" s="58">
        <v>1</v>
      </c>
      <c r="E102" s="58">
        <v>1</v>
      </c>
      <c r="F102" s="58">
        <v>1</v>
      </c>
      <c r="G102" s="58">
        <v>1</v>
      </c>
      <c r="H102" s="58">
        <v>2</v>
      </c>
      <c r="I102" s="58">
        <v>1</v>
      </c>
      <c r="J102" s="58">
        <v>1</v>
      </c>
      <c r="K102" s="58">
        <v>1</v>
      </c>
      <c r="L102" s="58">
        <v>1</v>
      </c>
      <c r="M102" s="58">
        <f t="shared" si="66"/>
        <v>10</v>
      </c>
      <c r="N102" s="64" t="str">
        <f t="shared" si="67"/>
        <v>Coups rendus </v>
      </c>
      <c r="O102" s="58">
        <v>1</v>
      </c>
      <c r="P102" s="58">
        <v>2</v>
      </c>
      <c r="Q102" s="58">
        <v>1</v>
      </c>
      <c r="R102" s="58">
        <v>1</v>
      </c>
      <c r="S102" s="58">
        <v>1</v>
      </c>
      <c r="T102" s="58">
        <v>2</v>
      </c>
      <c r="U102" s="58">
        <v>1</v>
      </c>
      <c r="V102" s="58">
        <v>1</v>
      </c>
      <c r="W102" s="58">
        <v>1</v>
      </c>
      <c r="X102" s="58">
        <f t="shared" si="68"/>
        <v>11</v>
      </c>
      <c r="Y102" s="59">
        <f t="shared" si="69"/>
        <v>21</v>
      </c>
    </row>
    <row r="103" spans="2:27" ht="15.75">
      <c r="B103" s="83"/>
      <c r="C103" s="25" t="s">
        <v>36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0">
        <f t="shared" si="66"/>
        <v>0</v>
      </c>
      <c r="N103" s="20" t="s">
        <v>36</v>
      </c>
      <c r="O103" s="25"/>
      <c r="P103" s="25"/>
      <c r="Q103" s="25"/>
      <c r="R103" s="25"/>
      <c r="S103" s="25"/>
      <c r="T103" s="25"/>
      <c r="U103" s="25"/>
      <c r="V103" s="25"/>
      <c r="W103" s="25"/>
      <c r="X103" s="20">
        <f t="shared" si="68"/>
        <v>0</v>
      </c>
      <c r="Y103" s="50">
        <f t="shared" si="69"/>
        <v>0</v>
      </c>
      <c r="Z103">
        <f>Y103-$Y$7</f>
        <v>-72</v>
      </c>
      <c r="AA103">
        <f>Y103-$Y$7</f>
        <v>-72</v>
      </c>
    </row>
    <row r="104" spans="2:25" ht="15.75" thickBot="1">
      <c r="B104" s="55"/>
      <c r="C104" s="65" t="s">
        <v>35</v>
      </c>
      <c r="D104" s="60" t="str">
        <f>IF((D103-(D$7+D102))=-1,3,(IF((D103-(D$7+D102))=-2,4,(IF((D103-(D$7+D102))=-3,5,(IF((D103-(D$7+D102))=0,2,(IF((D103-(D$7+D102))=1,1,(IF((D103-(D$7+D102))=2,0,(IF((D103-(D$7+D102))=3," ","  ")))))))))))))</f>
        <v>  </v>
      </c>
      <c r="E104" s="60" t="str">
        <f aca="true" t="shared" si="78" ref="E104:L104">IF((E103-(E$7+E102))=-1,3,(IF((E103-(E$7+E102))=-2,4,(IF((E103-(E$7+E102))=-3,5,(IF((E103-(E$7+E102))=0,2,(IF((E103-(E$7+E102))=1,1,(IF((E103-(E$7+E102))=2,0,(IF((E103-(E$7+E102))=3," ","  ")))))))))))))</f>
        <v>  </v>
      </c>
      <c r="F104" s="60" t="str">
        <f t="shared" si="78"/>
        <v>  </v>
      </c>
      <c r="G104" s="60" t="str">
        <f t="shared" si="78"/>
        <v>  </v>
      </c>
      <c r="H104" s="60" t="str">
        <f t="shared" si="78"/>
        <v>  </v>
      </c>
      <c r="I104" s="60" t="str">
        <f t="shared" si="78"/>
        <v>  </v>
      </c>
      <c r="J104" s="60" t="str">
        <f t="shared" si="78"/>
        <v>  </v>
      </c>
      <c r="K104" s="60" t="str">
        <f t="shared" si="78"/>
        <v>  </v>
      </c>
      <c r="L104" s="60" t="str">
        <f t="shared" si="78"/>
        <v>  </v>
      </c>
      <c r="M104" s="60">
        <f t="shared" si="66"/>
        <v>0</v>
      </c>
      <c r="N104" s="65" t="str">
        <f t="shared" si="67"/>
        <v>Stableford </v>
      </c>
      <c r="O104" s="60" t="str">
        <f>IF((O103-(O$7+O102))=-1,3,(IF((O103-(O$7+O102))=-2,4,(IF((O103-(O$7+O102))=-3,5,(IF((O103-(O$7+O102))=0,2,(IF((O103-(O$7+O102))=1,1,(IF((O103-(O$7+O102))=2,0,(IF((O103-(O$7+O102))=3," ","  ")))))))))))))</f>
        <v>  </v>
      </c>
      <c r="P104" s="60" t="str">
        <f aca="true" t="shared" si="79" ref="P104:W104">IF((P103-(P$7+P102))=-1,3,(IF((P103-(P$7+P102))=-2,4,(IF((P103-(P$7+P102))=-3,5,(IF((P103-(P$7+P102))=0,2,(IF((P103-(P$7+P102))=1,1,(IF((P103-(P$7+P102))=2,0,(IF((P103-(P$7+P102))=3," ","  ")))))))))))))</f>
        <v>  </v>
      </c>
      <c r="Q104" s="60" t="str">
        <f t="shared" si="79"/>
        <v>  </v>
      </c>
      <c r="R104" s="60" t="str">
        <f t="shared" si="79"/>
        <v>  </v>
      </c>
      <c r="S104" s="60" t="str">
        <f t="shared" si="79"/>
        <v>  </v>
      </c>
      <c r="T104" s="60" t="str">
        <f t="shared" si="79"/>
        <v>  </v>
      </c>
      <c r="U104" s="60" t="str">
        <f t="shared" si="79"/>
        <v>  </v>
      </c>
      <c r="V104" s="60" t="str">
        <f t="shared" si="79"/>
        <v>  </v>
      </c>
      <c r="W104" s="60" t="str">
        <f t="shared" si="79"/>
        <v>  </v>
      </c>
      <c r="X104" s="60">
        <f t="shared" si="68"/>
        <v>0</v>
      </c>
      <c r="Y104" s="61">
        <f t="shared" si="69"/>
        <v>0</v>
      </c>
    </row>
    <row r="105" spans="2:25" ht="14.25" customHeight="1" hidden="1">
      <c r="B105" s="47"/>
      <c r="C105" s="56" t="s">
        <v>33</v>
      </c>
      <c r="D105" s="48">
        <v>1</v>
      </c>
      <c r="E105" s="48">
        <v>1</v>
      </c>
      <c r="F105" s="48">
        <v>1</v>
      </c>
      <c r="G105" s="48">
        <v>2</v>
      </c>
      <c r="H105" s="48">
        <v>2</v>
      </c>
      <c r="I105" s="48">
        <v>1</v>
      </c>
      <c r="J105" s="48">
        <v>1</v>
      </c>
      <c r="K105" s="48">
        <v>1</v>
      </c>
      <c r="L105" s="48">
        <v>1</v>
      </c>
      <c r="M105" s="48">
        <f t="shared" si="66"/>
        <v>11</v>
      </c>
      <c r="N105" s="56" t="str">
        <f t="shared" si="67"/>
        <v>Coups rendus </v>
      </c>
      <c r="O105" s="48">
        <v>2</v>
      </c>
      <c r="P105" s="48">
        <v>2</v>
      </c>
      <c r="Q105" s="48">
        <v>1</v>
      </c>
      <c r="R105" s="48">
        <v>1</v>
      </c>
      <c r="S105" s="48">
        <v>1</v>
      </c>
      <c r="T105" s="48">
        <v>2</v>
      </c>
      <c r="U105" s="48">
        <v>1</v>
      </c>
      <c r="V105" s="48">
        <v>1</v>
      </c>
      <c r="W105" s="48">
        <v>1</v>
      </c>
      <c r="X105" s="48">
        <f t="shared" si="68"/>
        <v>12</v>
      </c>
      <c r="Y105" s="49">
        <f t="shared" si="69"/>
        <v>23</v>
      </c>
    </row>
    <row r="106" spans="2:27" ht="15.75" hidden="1">
      <c r="B106" s="83"/>
      <c r="C106" s="25" t="s">
        <v>34</v>
      </c>
      <c r="D106" s="25"/>
      <c r="E106" s="25"/>
      <c r="F106" s="25"/>
      <c r="G106" s="25"/>
      <c r="H106" s="135"/>
      <c r="I106" s="25"/>
      <c r="J106" s="25"/>
      <c r="K106" s="25"/>
      <c r="L106" s="25"/>
      <c r="M106" s="20">
        <f>SUM(D106:L106)</f>
        <v>0</v>
      </c>
      <c r="N106" s="20" t="str">
        <f>C106</f>
        <v>Score </v>
      </c>
      <c r="O106" s="25"/>
      <c r="P106" s="25"/>
      <c r="Q106" s="25"/>
      <c r="R106" s="25"/>
      <c r="S106" s="25"/>
      <c r="T106" s="25"/>
      <c r="U106" s="25"/>
      <c r="V106" s="25"/>
      <c r="W106" s="25"/>
      <c r="X106" s="20">
        <f>SUM(O106:W106)</f>
        <v>0</v>
      </c>
      <c r="Y106" s="50">
        <f t="shared" si="69"/>
        <v>0</v>
      </c>
      <c r="Z106">
        <f>Y106-$Y$7</f>
        <v>-72</v>
      </c>
      <c r="AA106">
        <f>Y106-$Y$7</f>
        <v>-72</v>
      </c>
    </row>
    <row r="107" spans="2:25" ht="15.75" hidden="1" thickBot="1">
      <c r="B107" s="51"/>
      <c r="C107" s="57" t="s">
        <v>35</v>
      </c>
      <c r="D107" s="52" t="str">
        <f>IF((D106-(D$7+D105))=-1,3,(IF((D106-(D$7+D105))=-2,4,(IF((D106-(D$7+D105))=-3,5,(IF((D106-(D$7+D105))=0,2,(IF((D106-(D$7+D105))=1,1,(IF((D106-(D$7+D105))=2,0,(IF((D106-(D$7+D105))=3," ","  ")))))))))))))</f>
        <v>  </v>
      </c>
      <c r="E107" s="52" t="str">
        <f aca="true" t="shared" si="80" ref="E107:L107">IF((E106-(E$7+E105))=-1,3,(IF((E106-(E$7+E105))=-2,4,(IF((E106-(E$7+E105))=-3,5,(IF((E106-(E$7+E105))=0,2,(IF((E106-(E$7+E105))=1,1,(IF((E106-(E$7+E105))=2,0,(IF((E106-(E$7+E105))=3," ","  ")))))))))))))</f>
        <v>  </v>
      </c>
      <c r="F107" s="52" t="str">
        <f t="shared" si="80"/>
        <v>  </v>
      </c>
      <c r="G107" s="52" t="str">
        <f t="shared" si="80"/>
        <v>  </v>
      </c>
      <c r="H107" s="52" t="str">
        <f t="shared" si="80"/>
        <v>  </v>
      </c>
      <c r="I107" s="52" t="str">
        <f t="shared" si="80"/>
        <v>  </v>
      </c>
      <c r="J107" s="52" t="str">
        <f t="shared" si="80"/>
        <v>  </v>
      </c>
      <c r="K107" s="52" t="str">
        <f t="shared" si="80"/>
        <v>  </v>
      </c>
      <c r="L107" s="52" t="str">
        <f t="shared" si="80"/>
        <v>  </v>
      </c>
      <c r="M107" s="52">
        <f t="shared" si="66"/>
        <v>0</v>
      </c>
      <c r="N107" s="57" t="str">
        <f t="shared" si="67"/>
        <v>Stableford </v>
      </c>
      <c r="O107" s="52" t="str">
        <f>IF((O106-(O$7+O105))=-1,3,(IF((O106-(O$7+O105))=-2,4,(IF((O106-(O$7+O105))=-3,5,(IF((O106-(O$7+O105))=0,2,(IF((O106-(O$7+O105))=1,1,(IF((O106-(O$7+O105))=2,0,(IF((O106-(O$7+O105))=3," ","  ")))))))))))))</f>
        <v>  </v>
      </c>
      <c r="P107" s="52" t="str">
        <f aca="true" t="shared" si="81" ref="P107:W107">IF((P106-(P$7+P105))=-1,3,(IF((P106-(P$7+P105))=-2,4,(IF((P106-(P$7+P105))=-3,5,(IF((P106-(P$7+P105))=0,2,(IF((P106-(P$7+P105))=1,1,(IF((P106-(P$7+P105))=2,0,(IF((P106-(P$7+P105))=3," ","  ")))))))))))))</f>
        <v>  </v>
      </c>
      <c r="Q107" s="52" t="str">
        <f t="shared" si="81"/>
        <v>  </v>
      </c>
      <c r="R107" s="52" t="str">
        <f t="shared" si="81"/>
        <v>  </v>
      </c>
      <c r="S107" s="52" t="str">
        <f t="shared" si="81"/>
        <v>  </v>
      </c>
      <c r="T107" s="52" t="str">
        <f t="shared" si="81"/>
        <v>  </v>
      </c>
      <c r="U107" s="52" t="str">
        <f t="shared" si="81"/>
        <v>  </v>
      </c>
      <c r="V107" s="52" t="str">
        <f t="shared" si="81"/>
        <v>  </v>
      </c>
      <c r="W107" s="52" t="str">
        <f t="shared" si="81"/>
        <v>  </v>
      </c>
      <c r="X107" s="52">
        <f t="shared" si="68"/>
        <v>0</v>
      </c>
      <c r="Y107" s="53">
        <f t="shared" si="69"/>
        <v>0</v>
      </c>
    </row>
    <row r="108" spans="2:25" ht="15" hidden="1">
      <c r="B108" s="47"/>
      <c r="C108" s="64" t="s">
        <v>33</v>
      </c>
      <c r="D108" s="58">
        <v>0</v>
      </c>
      <c r="E108" s="58">
        <v>1</v>
      </c>
      <c r="F108" s="58">
        <v>1</v>
      </c>
      <c r="G108" s="58">
        <v>1</v>
      </c>
      <c r="H108" s="58">
        <v>1</v>
      </c>
      <c r="I108" s="58">
        <v>1</v>
      </c>
      <c r="J108" s="58">
        <v>1</v>
      </c>
      <c r="K108" s="58">
        <v>1</v>
      </c>
      <c r="L108" s="58">
        <v>1</v>
      </c>
      <c r="M108" s="58">
        <f t="shared" si="66"/>
        <v>8</v>
      </c>
      <c r="N108" s="64" t="str">
        <f t="shared" si="67"/>
        <v>Coups rendus </v>
      </c>
      <c r="O108" s="58">
        <v>1</v>
      </c>
      <c r="P108" s="58">
        <v>1</v>
      </c>
      <c r="Q108" s="58">
        <v>1</v>
      </c>
      <c r="R108" s="58">
        <v>1</v>
      </c>
      <c r="S108" s="58">
        <v>1</v>
      </c>
      <c r="T108" s="58">
        <v>1</v>
      </c>
      <c r="U108" s="58">
        <v>0</v>
      </c>
      <c r="V108" s="58">
        <v>1</v>
      </c>
      <c r="W108" s="58">
        <v>1</v>
      </c>
      <c r="X108" s="58">
        <f t="shared" si="68"/>
        <v>8</v>
      </c>
      <c r="Y108" s="59">
        <f t="shared" si="69"/>
        <v>16</v>
      </c>
    </row>
    <row r="109" spans="2:27" ht="15.75" hidden="1">
      <c r="B109" s="83"/>
      <c r="C109" s="25" t="s">
        <v>34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0">
        <f>SUM(D109:L109)</f>
        <v>0</v>
      </c>
      <c r="N109" s="20" t="str">
        <f>C109</f>
        <v>Score </v>
      </c>
      <c r="O109" s="25"/>
      <c r="P109" s="25"/>
      <c r="Q109" s="25"/>
      <c r="R109" s="25"/>
      <c r="S109" s="25"/>
      <c r="T109" s="25"/>
      <c r="U109" s="25"/>
      <c r="V109" s="25"/>
      <c r="W109" s="25"/>
      <c r="X109" s="20">
        <f>SUM(O109:W109)</f>
        <v>0</v>
      </c>
      <c r="Y109" s="50">
        <f>M109+X109</f>
        <v>0</v>
      </c>
      <c r="Z109">
        <f>Y109-$Y$7</f>
        <v>-72</v>
      </c>
      <c r="AA109">
        <f>Y109-$Y$7</f>
        <v>-72</v>
      </c>
    </row>
    <row r="110" spans="2:25" ht="15.75" hidden="1" thickBot="1">
      <c r="B110" s="51"/>
      <c r="C110" s="65" t="s">
        <v>35</v>
      </c>
      <c r="D110" s="60" t="str">
        <f>IF((D109-(D$7+D108))=-1,3,(IF((D109-(D$7+D108))=-2,4,(IF((D109-(D$7+D108))=-3,5,(IF((D109-(D$7+D108))=0,2,(IF((D109-(D$7+D108))=1,1,(IF((D109-(D$7+D108))=2,0,(IF((D109-(D$7+D108))=3," ","  ")))))))))))))</f>
        <v>  </v>
      </c>
      <c r="E110" s="60" t="str">
        <f aca="true" t="shared" si="82" ref="E110:L110">IF((E109-(E$7+E108))=-1,3,(IF((E109-(E$7+E108))=-2,4,(IF((E109-(E$7+E108))=-3,5,(IF((E109-(E$7+E108))=0,2,(IF((E109-(E$7+E108))=1,1,(IF((E109-(E$7+E108))=2,0,(IF((E109-(E$7+E108))=3," ","  ")))))))))))))</f>
        <v>  </v>
      </c>
      <c r="F110" s="60" t="str">
        <f t="shared" si="82"/>
        <v>  </v>
      </c>
      <c r="G110" s="60" t="str">
        <f t="shared" si="82"/>
        <v>  </v>
      </c>
      <c r="H110" s="60" t="str">
        <f t="shared" si="82"/>
        <v>  </v>
      </c>
      <c r="I110" s="60" t="str">
        <f t="shared" si="82"/>
        <v>  </v>
      </c>
      <c r="J110" s="60" t="str">
        <f t="shared" si="82"/>
        <v>  </v>
      </c>
      <c r="K110" s="60" t="str">
        <f t="shared" si="82"/>
        <v>  </v>
      </c>
      <c r="L110" s="60" t="str">
        <f t="shared" si="82"/>
        <v>  </v>
      </c>
      <c r="M110" s="60">
        <f t="shared" si="66"/>
        <v>0</v>
      </c>
      <c r="N110" s="65" t="str">
        <f t="shared" si="67"/>
        <v>Stableford </v>
      </c>
      <c r="O110" s="60" t="str">
        <f>IF((O109-(O$7+O108))=-1,3,(IF((O109-(O$7+O108))=-2,4,(IF((O109-(O$7+O108))=-3,5,(IF((O109-(O$7+O108))=0,2,(IF((O109-(O$7+O108))=1,1,(IF((O109-(O$7+O108))=2,0,(IF((O109-(O$7+O108))=3," ","  ")))))))))))))</f>
        <v>  </v>
      </c>
      <c r="P110" s="60" t="str">
        <f aca="true" t="shared" si="83" ref="P110:W110">IF((P109-(P$7+P108))=-1,3,(IF((P109-(P$7+P108))=-2,4,(IF((P109-(P$7+P108))=-3,5,(IF((P109-(P$7+P108))=0,2,(IF((P109-(P$7+P108))=1,1,(IF((P109-(P$7+P108))=2,0,(IF((P109-(P$7+P108))=3," ","  ")))))))))))))</f>
        <v>  </v>
      </c>
      <c r="Q110" s="60" t="str">
        <f t="shared" si="83"/>
        <v>  </v>
      </c>
      <c r="R110" s="60" t="str">
        <f t="shared" si="83"/>
        <v>  </v>
      </c>
      <c r="S110" s="60" t="str">
        <f t="shared" si="83"/>
        <v>  </v>
      </c>
      <c r="T110" s="60" t="str">
        <f t="shared" si="83"/>
        <v>  </v>
      </c>
      <c r="U110" s="60" t="str">
        <f t="shared" si="83"/>
        <v>  </v>
      </c>
      <c r="V110" s="60" t="str">
        <f t="shared" si="83"/>
        <v>  </v>
      </c>
      <c r="W110" s="60" t="str">
        <f t="shared" si="83"/>
        <v>  </v>
      </c>
      <c r="X110" s="60">
        <f t="shared" si="68"/>
        <v>0</v>
      </c>
      <c r="Y110" s="61">
        <f t="shared" si="69"/>
        <v>0</v>
      </c>
    </row>
    <row r="111" spans="2:25" ht="15" hidden="1">
      <c r="B111" s="54"/>
      <c r="C111" s="56" t="s">
        <v>33</v>
      </c>
      <c r="D111" s="48">
        <v>0</v>
      </c>
      <c r="E111" s="48">
        <v>1</v>
      </c>
      <c r="F111" s="48">
        <v>1</v>
      </c>
      <c r="G111" s="48">
        <v>1</v>
      </c>
      <c r="H111" s="48">
        <v>1</v>
      </c>
      <c r="I111" s="48">
        <v>1</v>
      </c>
      <c r="J111" s="48">
        <v>1</v>
      </c>
      <c r="K111" s="48">
        <v>1</v>
      </c>
      <c r="L111" s="48">
        <v>1</v>
      </c>
      <c r="M111" s="48">
        <f t="shared" si="66"/>
        <v>8</v>
      </c>
      <c r="N111" s="56" t="str">
        <f t="shared" si="67"/>
        <v>Coups rendus </v>
      </c>
      <c r="O111" s="48">
        <v>1</v>
      </c>
      <c r="P111" s="48">
        <v>1</v>
      </c>
      <c r="Q111" s="48">
        <v>1</v>
      </c>
      <c r="R111" s="48">
        <v>1</v>
      </c>
      <c r="S111" s="48">
        <v>1</v>
      </c>
      <c r="T111" s="48">
        <v>1</v>
      </c>
      <c r="U111" s="48">
        <v>0</v>
      </c>
      <c r="V111" s="48">
        <v>1</v>
      </c>
      <c r="W111" s="48">
        <v>1</v>
      </c>
      <c r="X111" s="48">
        <f t="shared" si="68"/>
        <v>8</v>
      </c>
      <c r="Y111" s="49">
        <f t="shared" si="69"/>
        <v>16</v>
      </c>
    </row>
    <row r="112" spans="2:26" ht="15.75" hidden="1">
      <c r="B112" s="83"/>
      <c r="C112" s="25" t="s">
        <v>34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0">
        <f>SUM(D112:L112)</f>
        <v>0</v>
      </c>
      <c r="N112" s="20" t="str">
        <f>C112</f>
        <v>Score </v>
      </c>
      <c r="O112" s="25"/>
      <c r="P112" s="25"/>
      <c r="Q112" s="25"/>
      <c r="R112" s="25"/>
      <c r="S112" s="25"/>
      <c r="T112" s="25"/>
      <c r="U112" s="25"/>
      <c r="V112" s="25"/>
      <c r="W112" s="25"/>
      <c r="X112" s="20">
        <f>SUM(O112:W112)</f>
        <v>0</v>
      </c>
      <c r="Y112" s="50">
        <f>M112+X112</f>
        <v>0</v>
      </c>
      <c r="Z112">
        <f>Y112-$Y$7</f>
        <v>-72</v>
      </c>
    </row>
    <row r="113" spans="2:25" ht="15.75" hidden="1" thickBot="1">
      <c r="B113" s="55"/>
      <c r="C113" s="57" t="s">
        <v>35</v>
      </c>
      <c r="D113" s="52" t="str">
        <f>IF((D112-(D$7+D111))=-1,3,(IF((D112-(D$7+D111))=-2,4,(IF((D112-(D$7+D111))=-3,5,(IF((D112-(D$7+D111))=0,2,(IF((D112-(D$7+D111))=1,1,(IF((D112-(D$7+D111))=2,0,(IF((D112-(D$7+D111))=3," ","  ")))))))))))))</f>
        <v>  </v>
      </c>
      <c r="E113" s="52" t="str">
        <f aca="true" t="shared" si="84" ref="E113:L113">IF((E112-(E$7+E111))=-1,3,(IF((E112-(E$7+E111))=-2,4,(IF((E112-(E$7+E111))=-3,5,(IF((E112-(E$7+E111))=0,2,(IF((E112-(E$7+E111))=1,1,(IF((E112-(E$7+E111))=2,0,(IF((E112-(E$7+E111))=3," ","  ")))))))))))))</f>
        <v>  </v>
      </c>
      <c r="F113" s="52" t="str">
        <f t="shared" si="84"/>
        <v>  </v>
      </c>
      <c r="G113" s="52" t="str">
        <f t="shared" si="84"/>
        <v>  </v>
      </c>
      <c r="H113" s="52" t="str">
        <f t="shared" si="84"/>
        <v>  </v>
      </c>
      <c r="I113" s="52" t="str">
        <f t="shared" si="84"/>
        <v>  </v>
      </c>
      <c r="J113" s="52" t="str">
        <f t="shared" si="84"/>
        <v>  </v>
      </c>
      <c r="K113" s="52" t="str">
        <f t="shared" si="84"/>
        <v>  </v>
      </c>
      <c r="L113" s="52" t="str">
        <f t="shared" si="84"/>
        <v>  </v>
      </c>
      <c r="M113" s="52">
        <f t="shared" si="66"/>
        <v>0</v>
      </c>
      <c r="N113" s="57" t="str">
        <f t="shared" si="67"/>
        <v>Stableford </v>
      </c>
      <c r="O113" s="52" t="str">
        <f>IF((O112-(O$7+O111))=-1,3,(IF((O112-(O$7+O111))=-2,4,(IF((O112-(O$7+O111))=-3,5,(IF((O112-(O$7+O111))=0,2,(IF((O112-(O$7+O111))=1,1,(IF((O112-(O$7+O111))=2,0,(IF((O112-(O$7+O111))=3," ","  ")))))))))))))</f>
        <v>  </v>
      </c>
      <c r="P113" s="52" t="str">
        <f aca="true" t="shared" si="85" ref="P113:W113">IF((P112-(P$7+P111))=-1,3,(IF((P112-(P$7+P111))=-2,4,(IF((P112-(P$7+P111))=-3,5,(IF((P112-(P$7+P111))=0,2,(IF((P112-(P$7+P111))=1,1,(IF((P112-(P$7+P111))=2,0,(IF((P112-(P$7+P111))=3," ","  ")))))))))))))</f>
        <v>  </v>
      </c>
      <c r="Q113" s="52" t="str">
        <f t="shared" si="85"/>
        <v>  </v>
      </c>
      <c r="R113" s="52" t="str">
        <f t="shared" si="85"/>
        <v>  </v>
      </c>
      <c r="S113" s="52" t="str">
        <f t="shared" si="85"/>
        <v>  </v>
      </c>
      <c r="T113" s="52" t="str">
        <f t="shared" si="85"/>
        <v>  </v>
      </c>
      <c r="U113" s="52" t="str">
        <f t="shared" si="85"/>
        <v>  </v>
      </c>
      <c r="V113" s="52" t="str">
        <f t="shared" si="85"/>
        <v>  </v>
      </c>
      <c r="W113" s="52" t="str">
        <f t="shared" si="85"/>
        <v>  </v>
      </c>
      <c r="X113" s="52">
        <f t="shared" si="68"/>
        <v>0</v>
      </c>
      <c r="Y113" s="53">
        <f t="shared" si="69"/>
        <v>0</v>
      </c>
    </row>
    <row r="114" spans="2:25" ht="15.75" customHeight="1" hidden="1">
      <c r="B114" s="47"/>
      <c r="C114" s="64" t="s">
        <v>33</v>
      </c>
      <c r="D114" s="58">
        <v>0</v>
      </c>
      <c r="E114" s="58">
        <v>1</v>
      </c>
      <c r="F114" s="58">
        <v>1</v>
      </c>
      <c r="G114" s="58">
        <v>1</v>
      </c>
      <c r="H114" s="58">
        <v>1</v>
      </c>
      <c r="I114" s="58">
        <v>1</v>
      </c>
      <c r="J114" s="58">
        <v>1</v>
      </c>
      <c r="K114" s="58">
        <v>1</v>
      </c>
      <c r="L114" s="58">
        <v>1</v>
      </c>
      <c r="M114" s="58">
        <f t="shared" si="66"/>
        <v>8</v>
      </c>
      <c r="N114" s="64" t="str">
        <f t="shared" si="67"/>
        <v>Coups rendus </v>
      </c>
      <c r="O114" s="58">
        <v>1</v>
      </c>
      <c r="P114" s="58">
        <v>1</v>
      </c>
      <c r="Q114" s="58">
        <v>1</v>
      </c>
      <c r="R114" s="58">
        <v>1</v>
      </c>
      <c r="S114" s="58">
        <v>1</v>
      </c>
      <c r="T114" s="58">
        <v>1</v>
      </c>
      <c r="U114" s="58">
        <v>1</v>
      </c>
      <c r="V114" s="58">
        <v>1</v>
      </c>
      <c r="W114" s="58">
        <v>1</v>
      </c>
      <c r="X114" s="58">
        <f t="shared" si="68"/>
        <v>9</v>
      </c>
      <c r="Y114" s="59">
        <f t="shared" si="69"/>
        <v>17</v>
      </c>
    </row>
    <row r="115" spans="2:26" ht="15.75" hidden="1">
      <c r="B115" s="83"/>
      <c r="C115" s="25" t="s">
        <v>36</v>
      </c>
      <c r="D115" s="25"/>
      <c r="E115" s="25"/>
      <c r="F115" s="25"/>
      <c r="G115" s="25"/>
      <c r="H115" s="25"/>
      <c r="I115" s="25"/>
      <c r="J115" s="25"/>
      <c r="K115" s="25"/>
      <c r="L115" s="25"/>
      <c r="M115" s="20">
        <f t="shared" si="66"/>
        <v>0</v>
      </c>
      <c r="N115" s="20" t="str">
        <f t="shared" si="67"/>
        <v>Score</v>
      </c>
      <c r="O115" s="25"/>
      <c r="P115" s="25"/>
      <c r="Q115" s="25"/>
      <c r="R115" s="25"/>
      <c r="S115" s="25"/>
      <c r="T115" s="25"/>
      <c r="U115" s="25"/>
      <c r="V115" s="25"/>
      <c r="W115" s="25"/>
      <c r="X115" s="20">
        <f t="shared" si="68"/>
        <v>0</v>
      </c>
      <c r="Y115" s="50">
        <f t="shared" si="69"/>
        <v>0</v>
      </c>
      <c r="Z115">
        <f>Y115-$Y$7</f>
        <v>-72</v>
      </c>
    </row>
    <row r="116" spans="2:25" ht="15.75" hidden="1" thickBot="1">
      <c r="B116" s="51"/>
      <c r="C116" s="65" t="s">
        <v>35</v>
      </c>
      <c r="D116" s="60" t="str">
        <f>IF((D115-(D$7+D114))=-1,3,(IF((D115-(D$7+D114))=-2,4,(IF((D115-(D$7+D114))=-3,5,(IF((D115-(D$7+D114))=0,2,(IF((D115-(D$7+D114))=1,1,(IF((D115-(D$7+D114))=2,0,(IF((D115-(D$7+D114))=3," ","  ")))))))))))))</f>
        <v>  </v>
      </c>
      <c r="E116" s="60" t="str">
        <f aca="true" t="shared" si="86" ref="E116:L116">IF((E115-(E$7+E114))=-1,3,(IF((E115-(E$7+E114))=-2,4,(IF((E115-(E$7+E114))=-3,5,(IF((E115-(E$7+E114))=0,2,(IF((E115-(E$7+E114))=1,1,(IF((E115-(E$7+E114))=2,0,(IF((E115-(E$7+E114))=3," ","  ")))))))))))))</f>
        <v>  </v>
      </c>
      <c r="F116" s="60" t="str">
        <f t="shared" si="86"/>
        <v>  </v>
      </c>
      <c r="G116" s="60" t="str">
        <f t="shared" si="86"/>
        <v>  </v>
      </c>
      <c r="H116" s="60" t="str">
        <f t="shared" si="86"/>
        <v>  </v>
      </c>
      <c r="I116" s="60" t="str">
        <f t="shared" si="86"/>
        <v>  </v>
      </c>
      <c r="J116" s="60" t="str">
        <f t="shared" si="86"/>
        <v>  </v>
      </c>
      <c r="K116" s="60" t="str">
        <f t="shared" si="86"/>
        <v>  </v>
      </c>
      <c r="L116" s="60" t="str">
        <f t="shared" si="86"/>
        <v>  </v>
      </c>
      <c r="M116" s="60">
        <f t="shared" si="66"/>
        <v>0</v>
      </c>
      <c r="N116" s="65" t="str">
        <f t="shared" si="67"/>
        <v>Stableford </v>
      </c>
      <c r="O116" s="60" t="str">
        <f>IF((O115-(O$7+O114))=-1,3,(IF((O115-(O$7+O114))=-2,4,(IF((O115-(O$7+O114))=-3,5,(IF((O115-(O$7+O114))=0,2,(IF((O115-(O$7+O114))=1,1,(IF((O115-(O$7+O114))=2,0,(IF((O115-(O$7+O114))=3," ","  ")))))))))))))</f>
        <v>  </v>
      </c>
      <c r="P116" s="60" t="str">
        <f aca="true" t="shared" si="87" ref="P116:W116">IF((P115-(P$7+P114))=-1,3,(IF((P115-(P$7+P114))=-2,4,(IF((P115-(P$7+P114))=-3,5,(IF((P115-(P$7+P114))=0,2,(IF((P115-(P$7+P114))=1,1,(IF((P115-(P$7+P114))=2,0,(IF((P115-(P$7+P114))=3," ","  ")))))))))))))</f>
        <v>  </v>
      </c>
      <c r="Q116" s="60" t="str">
        <f t="shared" si="87"/>
        <v>  </v>
      </c>
      <c r="R116" s="60" t="str">
        <f t="shared" si="87"/>
        <v>  </v>
      </c>
      <c r="S116" s="60" t="str">
        <f t="shared" si="87"/>
        <v>  </v>
      </c>
      <c r="T116" s="60" t="str">
        <f t="shared" si="87"/>
        <v>  </v>
      </c>
      <c r="U116" s="60" t="str">
        <f t="shared" si="87"/>
        <v>  </v>
      </c>
      <c r="V116" s="60" t="str">
        <f t="shared" si="87"/>
        <v>  </v>
      </c>
      <c r="W116" s="60" t="str">
        <f t="shared" si="87"/>
        <v>  </v>
      </c>
      <c r="X116" s="60">
        <f t="shared" si="68"/>
        <v>0</v>
      </c>
      <c r="Y116" s="61">
        <f t="shared" si="69"/>
        <v>0</v>
      </c>
    </row>
    <row r="117" spans="2:25" ht="15" hidden="1">
      <c r="B117" s="54"/>
      <c r="C117" s="56" t="s">
        <v>33</v>
      </c>
      <c r="D117" s="48">
        <v>1</v>
      </c>
      <c r="E117" s="48">
        <v>1</v>
      </c>
      <c r="F117" s="48">
        <v>1</v>
      </c>
      <c r="G117" s="48">
        <v>1</v>
      </c>
      <c r="H117" s="48">
        <v>1</v>
      </c>
      <c r="I117" s="48">
        <v>1</v>
      </c>
      <c r="J117" s="48">
        <v>1</v>
      </c>
      <c r="K117" s="48">
        <v>1</v>
      </c>
      <c r="L117" s="48">
        <v>1</v>
      </c>
      <c r="M117" s="48">
        <f t="shared" si="66"/>
        <v>9</v>
      </c>
      <c r="N117" s="56" t="str">
        <f t="shared" si="67"/>
        <v>Coups rendus </v>
      </c>
      <c r="O117" s="48">
        <v>1</v>
      </c>
      <c r="P117" s="48">
        <v>1</v>
      </c>
      <c r="Q117" s="48">
        <v>1</v>
      </c>
      <c r="R117" s="48">
        <v>1</v>
      </c>
      <c r="S117" s="48">
        <v>1</v>
      </c>
      <c r="T117" s="48">
        <v>2</v>
      </c>
      <c r="U117" s="48">
        <v>1</v>
      </c>
      <c r="V117" s="48">
        <v>1</v>
      </c>
      <c r="W117" s="48">
        <v>1</v>
      </c>
      <c r="X117" s="48">
        <f t="shared" si="68"/>
        <v>10</v>
      </c>
      <c r="Y117" s="49">
        <f t="shared" si="69"/>
        <v>19</v>
      </c>
    </row>
    <row r="118" spans="2:26" ht="15.75" hidden="1">
      <c r="B118" s="83"/>
      <c r="C118" s="25" t="s">
        <v>34</v>
      </c>
      <c r="D118" s="25"/>
      <c r="E118" s="25"/>
      <c r="F118" s="25"/>
      <c r="G118" s="25"/>
      <c r="H118" s="25"/>
      <c r="I118" s="25"/>
      <c r="J118" s="135"/>
      <c r="K118" s="25"/>
      <c r="L118" s="25"/>
      <c r="M118" s="20">
        <f>SUM(D118:L118)</f>
        <v>0</v>
      </c>
      <c r="N118" s="20" t="str">
        <f>C118</f>
        <v>Score </v>
      </c>
      <c r="O118" s="25"/>
      <c r="P118" s="25"/>
      <c r="Q118" s="25"/>
      <c r="R118" s="25"/>
      <c r="S118" s="25"/>
      <c r="T118" s="25"/>
      <c r="U118" s="25"/>
      <c r="V118" s="25"/>
      <c r="W118" s="25"/>
      <c r="X118" s="20">
        <f>SUM(O118:W118)</f>
        <v>0</v>
      </c>
      <c r="Y118" s="50">
        <f t="shared" si="69"/>
        <v>0</v>
      </c>
      <c r="Z118">
        <f>Y118-$Y$7</f>
        <v>-72</v>
      </c>
    </row>
    <row r="119" spans="2:25" ht="15.75" hidden="1" thickBot="1">
      <c r="B119" s="55"/>
      <c r="C119" s="57" t="s">
        <v>35</v>
      </c>
      <c r="D119" s="52" t="str">
        <f>IF((D118-(D$7+D117))=-1,3,(IF((D118-(D$7+D117))=-2,4,(IF((D118-(D$7+D117))=-3,5,(IF((D118-(D$7+D117))=0,2,(IF((D118-(D$7+D117))=1,1,(IF((D118-(D$7+D117))=2,0,(IF((D118-(D$7+D117))=3," ","  ")))))))))))))</f>
        <v>  </v>
      </c>
      <c r="E119" s="52" t="str">
        <f aca="true" t="shared" si="88" ref="E119:L119">IF((E118-(E$7+E117))=-1,3,(IF((E118-(E$7+E117))=-2,4,(IF((E118-(E$7+E117))=-3,5,(IF((E118-(E$7+E117))=0,2,(IF((E118-(E$7+E117))=1,1,(IF((E118-(E$7+E117))=2,0,(IF((E118-(E$7+E117))=3," ","  ")))))))))))))</f>
        <v>  </v>
      </c>
      <c r="F119" s="52" t="str">
        <f t="shared" si="88"/>
        <v>  </v>
      </c>
      <c r="G119" s="52" t="str">
        <f t="shared" si="88"/>
        <v>  </v>
      </c>
      <c r="H119" s="52" t="str">
        <f t="shared" si="88"/>
        <v>  </v>
      </c>
      <c r="I119" s="52" t="str">
        <f t="shared" si="88"/>
        <v>  </v>
      </c>
      <c r="J119" s="52" t="str">
        <f t="shared" si="88"/>
        <v>  </v>
      </c>
      <c r="K119" s="52" t="str">
        <f t="shared" si="88"/>
        <v>  </v>
      </c>
      <c r="L119" s="52" t="str">
        <f t="shared" si="88"/>
        <v>  </v>
      </c>
      <c r="M119" s="52">
        <f t="shared" si="66"/>
        <v>0</v>
      </c>
      <c r="N119" s="57" t="str">
        <f t="shared" si="67"/>
        <v>Stableford </v>
      </c>
      <c r="O119" s="52" t="str">
        <f>IF((O118-(O$7+O117))=-1,3,(IF((O118-(O$7+O117))=-2,4,(IF((O118-(O$7+O117))=-3,5,(IF((O118-(O$7+O117))=0,2,(IF((O118-(O$7+O117))=1,1,(IF((O118-(O$7+O117))=2,0,(IF((O118-(O$7+O117))=3," ","  ")))))))))))))</f>
        <v>  </v>
      </c>
      <c r="P119" s="52" t="str">
        <f aca="true" t="shared" si="89" ref="P119:W119">IF((P118-(P$7+P117))=-1,3,(IF((P118-(P$7+P117))=-2,4,(IF((P118-(P$7+P117))=-3,5,(IF((P118-(P$7+P117))=0,2,(IF((P118-(P$7+P117))=1,1,(IF((P118-(P$7+P117))=2,0,(IF((P118-(P$7+P117))=3," ","  ")))))))))))))</f>
        <v>  </v>
      </c>
      <c r="Q119" s="52" t="str">
        <f t="shared" si="89"/>
        <v>  </v>
      </c>
      <c r="R119" s="52" t="str">
        <f t="shared" si="89"/>
        <v>  </v>
      </c>
      <c r="S119" s="52" t="str">
        <f t="shared" si="89"/>
        <v>  </v>
      </c>
      <c r="T119" s="52" t="str">
        <f t="shared" si="89"/>
        <v>  </v>
      </c>
      <c r="U119" s="52" t="str">
        <f t="shared" si="89"/>
        <v>  </v>
      </c>
      <c r="V119" s="52" t="str">
        <f t="shared" si="89"/>
        <v>  </v>
      </c>
      <c r="W119" s="52" t="str">
        <f t="shared" si="89"/>
        <v>  </v>
      </c>
      <c r="X119" s="52">
        <f t="shared" si="68"/>
        <v>0</v>
      </c>
      <c r="Y119" s="53">
        <f t="shared" si="69"/>
        <v>0</v>
      </c>
    </row>
    <row r="120" spans="2:25" ht="15" hidden="1">
      <c r="B120" s="47"/>
      <c r="C120" s="64" t="s">
        <v>33</v>
      </c>
      <c r="D120" s="58">
        <v>1</v>
      </c>
      <c r="E120" s="58">
        <v>2</v>
      </c>
      <c r="F120" s="58">
        <v>2</v>
      </c>
      <c r="G120" s="58">
        <v>2</v>
      </c>
      <c r="H120" s="58">
        <v>2</v>
      </c>
      <c r="I120" s="58">
        <v>2</v>
      </c>
      <c r="J120" s="58">
        <v>2</v>
      </c>
      <c r="K120" s="58">
        <v>2</v>
      </c>
      <c r="L120" s="58">
        <v>2</v>
      </c>
      <c r="M120" s="58">
        <f t="shared" si="66"/>
        <v>17</v>
      </c>
      <c r="N120" s="64" t="str">
        <f t="shared" si="67"/>
        <v>Coups rendus </v>
      </c>
      <c r="O120" s="58">
        <v>2</v>
      </c>
      <c r="P120" s="58">
        <v>2</v>
      </c>
      <c r="Q120" s="58">
        <v>2</v>
      </c>
      <c r="R120" s="58">
        <v>2</v>
      </c>
      <c r="S120" s="58">
        <v>2</v>
      </c>
      <c r="T120" s="58">
        <v>2</v>
      </c>
      <c r="U120" s="58">
        <v>1</v>
      </c>
      <c r="V120" s="58">
        <v>2</v>
      </c>
      <c r="W120" s="58">
        <v>2</v>
      </c>
      <c r="X120" s="58">
        <f t="shared" si="68"/>
        <v>17</v>
      </c>
      <c r="Y120" s="59">
        <f t="shared" si="69"/>
        <v>34</v>
      </c>
    </row>
    <row r="121" spans="2:26" ht="15.75" hidden="1">
      <c r="B121" s="83"/>
      <c r="C121" s="25" t="s">
        <v>36</v>
      </c>
      <c r="D121" s="25"/>
      <c r="E121" s="25"/>
      <c r="F121" s="25"/>
      <c r="G121" s="25"/>
      <c r="H121" s="25"/>
      <c r="I121" s="25"/>
      <c r="J121" s="25"/>
      <c r="K121" s="25"/>
      <c r="L121" s="25"/>
      <c r="M121" s="20">
        <f t="shared" si="66"/>
        <v>0</v>
      </c>
      <c r="N121" s="20" t="str">
        <f t="shared" si="67"/>
        <v>Score</v>
      </c>
      <c r="O121" s="25"/>
      <c r="P121" s="25"/>
      <c r="Q121" s="25"/>
      <c r="R121" s="25"/>
      <c r="S121" s="25"/>
      <c r="T121" s="25"/>
      <c r="U121" s="25"/>
      <c r="V121" s="25"/>
      <c r="W121" s="25"/>
      <c r="X121" s="20">
        <f t="shared" si="68"/>
        <v>0</v>
      </c>
      <c r="Y121" s="50">
        <f t="shared" si="69"/>
        <v>0</v>
      </c>
      <c r="Z121">
        <f>Y121-$Y$7</f>
        <v>-72</v>
      </c>
    </row>
    <row r="122" spans="2:25" ht="15.75" hidden="1" thickBot="1">
      <c r="B122" s="51"/>
      <c r="C122" s="65" t="s">
        <v>35</v>
      </c>
      <c r="D122" s="60" t="str">
        <f>IF((D121-(D$7+D120))=-1,3,(IF((D121-(D$7+D120))=-2,4,(IF((D121-(D$7+D120))=-3,5,(IF((D121-(D$7+D120))=0,2,(IF((D121-(D$7+D120))=1,1,(IF((D121-(D$7+D120))=2,0,(IF((D121-(D$7+D120))=3," ","  ")))))))))))))</f>
        <v>  </v>
      </c>
      <c r="E122" s="60" t="str">
        <f aca="true" t="shared" si="90" ref="E122:L122">IF((E121-(E$7+E120))=-1,3,(IF((E121-(E$7+E120))=-2,4,(IF((E121-(E$7+E120))=-3,5,(IF((E121-(E$7+E120))=0,2,(IF((E121-(E$7+E120))=1,1,(IF((E121-(E$7+E120))=2,0,(IF((E121-(E$7+E120))=3," ","  ")))))))))))))</f>
        <v>  </v>
      </c>
      <c r="F122" s="60" t="str">
        <f t="shared" si="90"/>
        <v>  </v>
      </c>
      <c r="G122" s="60" t="str">
        <f t="shared" si="90"/>
        <v>  </v>
      </c>
      <c r="H122" s="60" t="str">
        <f t="shared" si="90"/>
        <v>  </v>
      </c>
      <c r="I122" s="60" t="str">
        <f t="shared" si="90"/>
        <v>  </v>
      </c>
      <c r="J122" s="60" t="str">
        <f t="shared" si="90"/>
        <v>  </v>
      </c>
      <c r="K122" s="60" t="str">
        <f t="shared" si="90"/>
        <v>  </v>
      </c>
      <c r="L122" s="60" t="str">
        <f t="shared" si="90"/>
        <v>  </v>
      </c>
      <c r="M122" s="60">
        <f t="shared" si="66"/>
        <v>0</v>
      </c>
      <c r="N122" s="65" t="str">
        <f t="shared" si="67"/>
        <v>Stableford </v>
      </c>
      <c r="O122" s="60" t="str">
        <f>IF((O121-(O$7+O120))=-1,3,(IF((O121-(O$7+O120))=-2,4,(IF((O121-(O$7+O120))=-3,5,(IF((O121-(O$7+O120))=0,2,(IF((O121-(O$7+O120))=1,1,(IF((O121-(O$7+O120))=2,0,(IF((O121-(O$7+O120))=3," ","  ")))))))))))))</f>
        <v>  </v>
      </c>
      <c r="P122" s="60" t="str">
        <f aca="true" t="shared" si="91" ref="P122:W122">IF((P121-(P$7+P120))=-1,3,(IF((P121-(P$7+P120))=-2,4,(IF((P121-(P$7+P120))=-3,5,(IF((P121-(P$7+P120))=0,2,(IF((P121-(P$7+P120))=1,1,(IF((P121-(P$7+P120))=2,0,(IF((P121-(P$7+P120))=3," ","  ")))))))))))))</f>
        <v>  </v>
      </c>
      <c r="Q122" s="60" t="str">
        <f t="shared" si="91"/>
        <v>  </v>
      </c>
      <c r="R122" s="60" t="str">
        <f t="shared" si="91"/>
        <v>  </v>
      </c>
      <c r="S122" s="60" t="str">
        <f t="shared" si="91"/>
        <v>  </v>
      </c>
      <c r="T122" s="60" t="str">
        <f t="shared" si="91"/>
        <v>  </v>
      </c>
      <c r="U122" s="60" t="str">
        <f t="shared" si="91"/>
        <v>  </v>
      </c>
      <c r="V122" s="60" t="str">
        <f t="shared" si="91"/>
        <v>  </v>
      </c>
      <c r="W122" s="60" t="str">
        <f t="shared" si="91"/>
        <v>  </v>
      </c>
      <c r="X122" s="60">
        <f t="shared" si="68"/>
        <v>0</v>
      </c>
      <c r="Y122" s="61">
        <f t="shared" si="69"/>
        <v>0</v>
      </c>
    </row>
    <row r="123" spans="2:25" ht="15" hidden="1">
      <c r="B123" s="54"/>
      <c r="C123" s="56" t="s">
        <v>33</v>
      </c>
      <c r="D123" s="48">
        <v>1</v>
      </c>
      <c r="E123" s="48">
        <v>1</v>
      </c>
      <c r="F123" s="48">
        <v>1</v>
      </c>
      <c r="G123" s="48">
        <v>1</v>
      </c>
      <c r="H123" s="48">
        <v>2</v>
      </c>
      <c r="I123" s="48">
        <v>1</v>
      </c>
      <c r="J123" s="48">
        <v>1</v>
      </c>
      <c r="K123" s="48">
        <v>1</v>
      </c>
      <c r="L123" s="48">
        <v>1</v>
      </c>
      <c r="M123" s="48">
        <f t="shared" si="66"/>
        <v>10</v>
      </c>
      <c r="N123" s="56" t="str">
        <f t="shared" si="67"/>
        <v>Coups rendus </v>
      </c>
      <c r="O123" s="48">
        <v>1</v>
      </c>
      <c r="P123" s="48">
        <v>2</v>
      </c>
      <c r="Q123" s="48">
        <v>1</v>
      </c>
      <c r="R123" s="48">
        <v>1</v>
      </c>
      <c r="S123" s="48">
        <v>1</v>
      </c>
      <c r="T123" s="48">
        <v>2</v>
      </c>
      <c r="U123" s="48">
        <v>1</v>
      </c>
      <c r="V123" s="48">
        <v>1</v>
      </c>
      <c r="W123" s="48">
        <v>1</v>
      </c>
      <c r="X123" s="48">
        <f t="shared" si="68"/>
        <v>11</v>
      </c>
      <c r="Y123" s="49">
        <f t="shared" si="69"/>
        <v>21</v>
      </c>
    </row>
    <row r="124" spans="2:26" ht="15.75" hidden="1">
      <c r="B124" s="83"/>
      <c r="C124" s="25" t="s">
        <v>34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0">
        <f>SUM(D124:L124)</f>
        <v>0</v>
      </c>
      <c r="N124" s="20" t="str">
        <f>C124</f>
        <v>Score </v>
      </c>
      <c r="O124" s="25"/>
      <c r="P124" s="25"/>
      <c r="Q124" s="25"/>
      <c r="R124" s="25"/>
      <c r="S124" s="25"/>
      <c r="T124" s="25"/>
      <c r="U124" s="25"/>
      <c r="V124" s="25"/>
      <c r="W124" s="25"/>
      <c r="X124" s="20">
        <f>SUM(O124:W124)</f>
        <v>0</v>
      </c>
      <c r="Y124" s="50">
        <f t="shared" si="69"/>
        <v>0</v>
      </c>
      <c r="Z124">
        <f>Y124-$Y$7</f>
        <v>-72</v>
      </c>
    </row>
    <row r="125" spans="2:25" ht="15.75" hidden="1" thickBot="1">
      <c r="B125" s="55"/>
      <c r="C125" s="57" t="s">
        <v>35</v>
      </c>
      <c r="D125" s="52" t="str">
        <f>IF((D124-(D$7+D123))=-1,3,(IF((D124-(D$7+D123))=-2,4,(IF((D124-(D$7+D123))=-3,5,(IF((D124-(D$7+D123))=0,2,(IF((D124-(D$7+D123))=1,1,(IF((D124-(D$7+D123))=2,0,(IF((D124-(D$7+D123))=3," ","  ")))))))))))))</f>
        <v>  </v>
      </c>
      <c r="E125" s="52" t="str">
        <f aca="true" t="shared" si="92" ref="E125:L125">IF((E124-(E$7+E123))=-1,3,(IF((E124-(E$7+E123))=-2,4,(IF((E124-(E$7+E123))=-3,5,(IF((E124-(E$7+E123))=0,2,(IF((E124-(E$7+E123))=1,1,(IF((E124-(E$7+E123))=2,0,(IF((E124-(E$7+E123))=3," ","  ")))))))))))))</f>
        <v>  </v>
      </c>
      <c r="F125" s="52" t="str">
        <f t="shared" si="92"/>
        <v>  </v>
      </c>
      <c r="G125" s="52" t="str">
        <f t="shared" si="92"/>
        <v>  </v>
      </c>
      <c r="H125" s="52" t="str">
        <f t="shared" si="92"/>
        <v>  </v>
      </c>
      <c r="I125" s="52" t="str">
        <f t="shared" si="92"/>
        <v>  </v>
      </c>
      <c r="J125" s="52" t="str">
        <f t="shared" si="92"/>
        <v>  </v>
      </c>
      <c r="K125" s="52" t="str">
        <f t="shared" si="92"/>
        <v>  </v>
      </c>
      <c r="L125" s="52" t="str">
        <f t="shared" si="92"/>
        <v>  </v>
      </c>
      <c r="M125" s="52">
        <f t="shared" si="66"/>
        <v>0</v>
      </c>
      <c r="N125" s="57" t="str">
        <f t="shared" si="67"/>
        <v>Stableford </v>
      </c>
      <c r="O125" s="52" t="str">
        <f>IF((O124-(O$7+O123))=-1,3,(IF((O124-(O$7+O123))=-2,4,(IF((O124-(O$7+O123))=-3,5,(IF((O124-(O$7+O123))=0,2,(IF((O124-(O$7+O123))=1,1,(IF((O124-(O$7+O123))=2,0,(IF((O124-(O$7+O123))=3," ","  ")))))))))))))</f>
        <v>  </v>
      </c>
      <c r="P125" s="52" t="str">
        <f aca="true" t="shared" si="93" ref="P125:W125">IF((P124-(P$7+P123))=-1,3,(IF((P124-(P$7+P123))=-2,4,(IF((P124-(P$7+P123))=-3,5,(IF((P124-(P$7+P123))=0,2,(IF((P124-(P$7+P123))=1,1,(IF((P124-(P$7+P123))=2,0,(IF((P124-(P$7+P123))=3," ","  ")))))))))))))</f>
        <v>  </v>
      </c>
      <c r="Q125" s="52" t="str">
        <f t="shared" si="93"/>
        <v>  </v>
      </c>
      <c r="R125" s="52" t="str">
        <f t="shared" si="93"/>
        <v>  </v>
      </c>
      <c r="S125" s="52" t="str">
        <f t="shared" si="93"/>
        <v>  </v>
      </c>
      <c r="T125" s="52" t="str">
        <f t="shared" si="93"/>
        <v>  </v>
      </c>
      <c r="U125" s="52" t="str">
        <f t="shared" si="93"/>
        <v>  </v>
      </c>
      <c r="V125" s="52" t="str">
        <f t="shared" si="93"/>
        <v>  </v>
      </c>
      <c r="W125" s="52" t="str">
        <f t="shared" si="93"/>
        <v>  </v>
      </c>
      <c r="X125" s="52">
        <f t="shared" si="68"/>
        <v>0</v>
      </c>
      <c r="Y125" s="53">
        <f t="shared" si="69"/>
        <v>0</v>
      </c>
    </row>
    <row r="126" spans="2:25" ht="15" hidden="1">
      <c r="B126" s="47"/>
      <c r="C126" s="64" t="s">
        <v>33</v>
      </c>
      <c r="D126" s="58">
        <v>2</v>
      </c>
      <c r="E126" s="58">
        <v>2</v>
      </c>
      <c r="F126" s="58">
        <v>2</v>
      </c>
      <c r="G126" s="58">
        <v>2</v>
      </c>
      <c r="H126" s="58">
        <v>3</v>
      </c>
      <c r="I126" s="58">
        <v>2</v>
      </c>
      <c r="J126" s="58">
        <v>2</v>
      </c>
      <c r="K126" s="58">
        <v>2</v>
      </c>
      <c r="L126" s="58">
        <v>2</v>
      </c>
      <c r="M126" s="58">
        <f>SUM(D126:L126)</f>
        <v>19</v>
      </c>
      <c r="N126" s="64" t="str">
        <f>C126</f>
        <v>Coups rendus </v>
      </c>
      <c r="O126" s="58">
        <v>2</v>
      </c>
      <c r="P126" s="58">
        <v>3</v>
      </c>
      <c r="Q126" s="58">
        <v>2</v>
      </c>
      <c r="R126" s="58">
        <v>2</v>
      </c>
      <c r="S126" s="58">
        <v>2</v>
      </c>
      <c r="T126" s="58">
        <v>3</v>
      </c>
      <c r="U126" s="58">
        <v>2</v>
      </c>
      <c r="V126" s="58">
        <v>2</v>
      </c>
      <c r="W126" s="58">
        <v>2</v>
      </c>
      <c r="X126" s="58">
        <f t="shared" si="68"/>
        <v>20</v>
      </c>
      <c r="Y126" s="59">
        <f t="shared" si="69"/>
        <v>39</v>
      </c>
    </row>
    <row r="127" spans="2:26" ht="15.75" hidden="1">
      <c r="B127" s="83"/>
      <c r="C127" s="25" t="s">
        <v>34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0">
        <f>SUM(D127:L127)</f>
        <v>0</v>
      </c>
      <c r="N127" s="20" t="str">
        <f>C127</f>
        <v>Score </v>
      </c>
      <c r="O127" s="25"/>
      <c r="P127" s="25"/>
      <c r="Q127" s="25"/>
      <c r="R127" s="25"/>
      <c r="S127" s="25"/>
      <c r="T127" s="25"/>
      <c r="U127" s="25"/>
      <c r="V127" s="25"/>
      <c r="W127" s="25"/>
      <c r="X127" s="20">
        <f>SUM(O127:W127)</f>
        <v>0</v>
      </c>
      <c r="Y127" s="50">
        <f>M127+X127</f>
        <v>0</v>
      </c>
      <c r="Z127">
        <f>Y127-$Y$7</f>
        <v>-72</v>
      </c>
    </row>
    <row r="128" spans="2:25" ht="15.75" hidden="1" thickBot="1">
      <c r="B128" s="51"/>
      <c r="C128" s="65" t="s">
        <v>35</v>
      </c>
      <c r="D128" s="60" t="str">
        <f>IF((D127-(D$7+D126))=-1,3,(IF((D127-(D$7+D126))=-2,4,(IF((D127-(D$7+D126))=-3,5,(IF((D127-(D$7+D126))=0,2,(IF((D127-(D$7+D126))=1,1,(IF((D127-(D$7+D126))=2,0,(IF((D127-(D$7+D126))=3," ","  ")))))))))))))</f>
        <v>  </v>
      </c>
      <c r="E128" s="60" t="str">
        <f aca="true" t="shared" si="94" ref="E128:L128">IF((E127-(E$7+E126))=-1,3,(IF((E127-(E$7+E126))=-2,4,(IF((E127-(E$7+E126))=-3,5,(IF((E127-(E$7+E126))=0,2,(IF((E127-(E$7+E126))=1,1,(IF((E127-(E$7+E126))=2,0,(IF((E127-(E$7+E126))=3," ","  ")))))))))))))</f>
        <v>  </v>
      </c>
      <c r="F128" s="60" t="str">
        <f t="shared" si="94"/>
        <v>  </v>
      </c>
      <c r="G128" s="60" t="str">
        <f t="shared" si="94"/>
        <v>  </v>
      </c>
      <c r="H128" s="60" t="str">
        <f t="shared" si="94"/>
        <v>  </v>
      </c>
      <c r="I128" s="60" t="str">
        <f t="shared" si="94"/>
        <v>  </v>
      </c>
      <c r="J128" s="60" t="str">
        <f t="shared" si="94"/>
        <v>  </v>
      </c>
      <c r="K128" s="60" t="str">
        <f t="shared" si="94"/>
        <v>  </v>
      </c>
      <c r="L128" s="60" t="str">
        <f t="shared" si="94"/>
        <v>  </v>
      </c>
      <c r="M128" s="60">
        <f t="shared" si="66"/>
        <v>0</v>
      </c>
      <c r="N128" s="65" t="str">
        <f t="shared" si="67"/>
        <v>Stableford </v>
      </c>
      <c r="O128" s="60" t="str">
        <f>IF((O127-(O$7+O126))=-1,3,(IF((O127-(O$7+O126))=-2,4,(IF((O127-(O$7+O126))=-3,5,(IF((O127-(O$7+O126))=0,2,(IF((O127-(O$7+O126))=1,1,(IF((O127-(O$7+O126))=2,0,(IF((O127-(O$7+O126))=3," ","  ")))))))))))))</f>
        <v>  </v>
      </c>
      <c r="P128" s="60" t="str">
        <f aca="true" t="shared" si="95" ref="P128:W128">IF((P127-(P$7+P126))=-1,3,(IF((P127-(P$7+P126))=-2,4,(IF((P127-(P$7+P126))=-3,5,(IF((P127-(P$7+P126))=0,2,(IF((P127-(P$7+P126))=1,1,(IF((P127-(P$7+P126))=2,0,(IF((P127-(P$7+P126))=3," ","  ")))))))))))))</f>
        <v>  </v>
      </c>
      <c r="Q128" s="60" t="str">
        <f t="shared" si="95"/>
        <v>  </v>
      </c>
      <c r="R128" s="60" t="str">
        <f t="shared" si="95"/>
        <v>  </v>
      </c>
      <c r="S128" s="60" t="str">
        <f t="shared" si="95"/>
        <v>  </v>
      </c>
      <c r="T128" s="60" t="str">
        <f t="shared" si="95"/>
        <v>  </v>
      </c>
      <c r="U128" s="60" t="str">
        <f t="shared" si="95"/>
        <v>  </v>
      </c>
      <c r="V128" s="60" t="str">
        <f t="shared" si="95"/>
        <v>  </v>
      </c>
      <c r="W128" s="60" t="str">
        <f t="shared" si="95"/>
        <v>  </v>
      </c>
      <c r="X128" s="60">
        <f t="shared" si="68"/>
        <v>0</v>
      </c>
      <c r="Y128" s="61">
        <f t="shared" si="69"/>
        <v>0</v>
      </c>
    </row>
    <row r="129" spans="2:25" ht="15" hidden="1">
      <c r="B129" s="54"/>
      <c r="C129" s="56" t="s">
        <v>33</v>
      </c>
      <c r="D129" s="48">
        <v>1</v>
      </c>
      <c r="E129" s="48">
        <v>1</v>
      </c>
      <c r="F129" s="48">
        <v>2</v>
      </c>
      <c r="G129" s="48">
        <v>2</v>
      </c>
      <c r="H129" s="48">
        <v>2</v>
      </c>
      <c r="I129" s="48">
        <v>2</v>
      </c>
      <c r="J129" s="48">
        <v>1</v>
      </c>
      <c r="K129" s="48">
        <v>1</v>
      </c>
      <c r="L129" s="48">
        <v>2</v>
      </c>
      <c r="M129" s="48">
        <f t="shared" si="66"/>
        <v>14</v>
      </c>
      <c r="N129" s="56" t="str">
        <f t="shared" si="67"/>
        <v>Coups rendus </v>
      </c>
      <c r="O129" s="48">
        <v>2</v>
      </c>
      <c r="P129" s="48">
        <v>2</v>
      </c>
      <c r="Q129" s="48">
        <v>1</v>
      </c>
      <c r="R129" s="48">
        <v>1</v>
      </c>
      <c r="S129" s="48">
        <v>1</v>
      </c>
      <c r="T129" s="48">
        <v>2</v>
      </c>
      <c r="U129" s="48">
        <v>1</v>
      </c>
      <c r="V129" s="48">
        <v>2</v>
      </c>
      <c r="W129" s="48">
        <v>2</v>
      </c>
      <c r="X129" s="48">
        <f t="shared" si="68"/>
        <v>14</v>
      </c>
      <c r="Y129" s="49">
        <f t="shared" si="69"/>
        <v>28</v>
      </c>
    </row>
    <row r="130" spans="2:26" ht="15.75" hidden="1">
      <c r="B130" s="83"/>
      <c r="C130" s="25" t="s">
        <v>34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0">
        <f>SUM(D130:L130)</f>
        <v>0</v>
      </c>
      <c r="N130" s="20" t="str">
        <f>C130</f>
        <v>Score </v>
      </c>
      <c r="O130" s="25"/>
      <c r="P130" s="25"/>
      <c r="Q130" s="25"/>
      <c r="R130" s="25"/>
      <c r="S130" s="25"/>
      <c r="T130" s="25"/>
      <c r="U130" s="25"/>
      <c r="V130" s="25"/>
      <c r="W130" s="25"/>
      <c r="X130" s="20">
        <f>SUM(O130:W130)</f>
        <v>0</v>
      </c>
      <c r="Y130" s="50">
        <f t="shared" si="69"/>
        <v>0</v>
      </c>
      <c r="Z130">
        <f>Y130-$Y$7</f>
        <v>-72</v>
      </c>
    </row>
    <row r="131" spans="2:25" ht="15.75" hidden="1" thickBot="1">
      <c r="B131" s="55"/>
      <c r="C131" s="57" t="s">
        <v>35</v>
      </c>
      <c r="D131" s="52" t="str">
        <f>IF((D130-(D$7+D129))=-1,3,(IF((D130-(D$7+D129))=-2,4,(IF((D130-(D$7+D129))=-3,5,(IF((D130-(D$7+D129))=0,2,(IF((D130-(D$7+D129))=1,1,(IF((D130-(D$7+D129))=2,0,(IF((D130-(D$7+D129))=3," ","  ")))))))))))))</f>
        <v>  </v>
      </c>
      <c r="E131" s="52" t="str">
        <f aca="true" t="shared" si="96" ref="E131:L131">IF((E130-(E$7+E129))=-1,3,(IF((E130-(E$7+E129))=-2,4,(IF((E130-(E$7+E129))=-3,5,(IF((E130-(E$7+E129))=0,2,(IF((E130-(E$7+E129))=1,1,(IF((E130-(E$7+E129))=2,0,(IF((E130-(E$7+E129))=3," ","  ")))))))))))))</f>
        <v>  </v>
      </c>
      <c r="F131" s="52" t="str">
        <f t="shared" si="96"/>
        <v>  </v>
      </c>
      <c r="G131" s="52" t="str">
        <f t="shared" si="96"/>
        <v>  </v>
      </c>
      <c r="H131" s="52" t="str">
        <f t="shared" si="96"/>
        <v>  </v>
      </c>
      <c r="I131" s="52" t="str">
        <f t="shared" si="96"/>
        <v>  </v>
      </c>
      <c r="J131" s="52" t="str">
        <f t="shared" si="96"/>
        <v>  </v>
      </c>
      <c r="K131" s="52" t="str">
        <f t="shared" si="96"/>
        <v>  </v>
      </c>
      <c r="L131" s="52" t="str">
        <f t="shared" si="96"/>
        <v>  </v>
      </c>
      <c r="M131" s="52">
        <f t="shared" si="66"/>
        <v>0</v>
      </c>
      <c r="N131" s="57" t="str">
        <f t="shared" si="67"/>
        <v>Stableford </v>
      </c>
      <c r="O131" s="52" t="str">
        <f>IF((O130-(O$7+O129))=-1,3,(IF((O130-(O$7+O129))=-2,4,(IF((O130-(O$7+O129))=-3,5,(IF((O130-(O$7+O129))=0,2,(IF((O130-(O$7+O129))=1,1,(IF((O130-(O$7+O129))=2,0,(IF((O130-(O$7+O129))=3," ","  ")))))))))))))</f>
        <v>  </v>
      </c>
      <c r="P131" s="52" t="str">
        <f aca="true" t="shared" si="97" ref="P131:W131">IF((P130-(P$7+P129))=-1,3,(IF((P130-(P$7+P129))=-2,4,(IF((P130-(P$7+P129))=-3,5,(IF((P130-(P$7+P129))=0,2,(IF((P130-(P$7+P129))=1,1,(IF((P130-(P$7+P129))=2,0,(IF((P130-(P$7+P129))=3," ","  ")))))))))))))</f>
        <v>  </v>
      </c>
      <c r="Q131" s="52" t="str">
        <f t="shared" si="97"/>
        <v>  </v>
      </c>
      <c r="R131" s="52" t="str">
        <f t="shared" si="97"/>
        <v>  </v>
      </c>
      <c r="S131" s="52" t="str">
        <f t="shared" si="97"/>
        <v>  </v>
      </c>
      <c r="T131" s="52" t="str">
        <f t="shared" si="97"/>
        <v>  </v>
      </c>
      <c r="U131" s="52" t="str">
        <f t="shared" si="97"/>
        <v>  </v>
      </c>
      <c r="V131" s="52" t="str">
        <f t="shared" si="97"/>
        <v>  </v>
      </c>
      <c r="W131" s="52" t="str">
        <f t="shared" si="97"/>
        <v>  </v>
      </c>
      <c r="X131" s="52">
        <f t="shared" si="68"/>
        <v>0</v>
      </c>
      <c r="Y131" s="53">
        <f t="shared" si="69"/>
        <v>0</v>
      </c>
    </row>
    <row r="132" spans="2:25" ht="15" hidden="1">
      <c r="B132" s="47"/>
      <c r="C132" s="64" t="s">
        <v>33</v>
      </c>
      <c r="D132" s="58">
        <v>2</v>
      </c>
      <c r="E132" s="58">
        <v>2</v>
      </c>
      <c r="F132" s="58">
        <v>2</v>
      </c>
      <c r="G132" s="58">
        <v>2</v>
      </c>
      <c r="H132" s="58">
        <v>2</v>
      </c>
      <c r="I132" s="58">
        <v>2</v>
      </c>
      <c r="J132" s="58">
        <v>2</v>
      </c>
      <c r="K132" s="58">
        <v>2</v>
      </c>
      <c r="L132" s="58">
        <v>2</v>
      </c>
      <c r="M132" s="58">
        <f t="shared" si="66"/>
        <v>18</v>
      </c>
      <c r="N132" s="64" t="str">
        <f t="shared" si="67"/>
        <v>Coups rendus </v>
      </c>
      <c r="O132" s="58">
        <v>2</v>
      </c>
      <c r="P132" s="58">
        <v>2</v>
      </c>
      <c r="Q132" s="58">
        <v>2</v>
      </c>
      <c r="R132" s="58">
        <v>2</v>
      </c>
      <c r="S132" s="58">
        <v>2</v>
      </c>
      <c r="T132" s="58">
        <v>3</v>
      </c>
      <c r="U132" s="58">
        <v>2</v>
      </c>
      <c r="V132" s="58">
        <v>2</v>
      </c>
      <c r="W132" s="58">
        <v>2</v>
      </c>
      <c r="X132" s="58">
        <f t="shared" si="68"/>
        <v>19</v>
      </c>
      <c r="Y132" s="59">
        <f t="shared" si="69"/>
        <v>37</v>
      </c>
    </row>
    <row r="133" spans="2:26" ht="15.75" hidden="1">
      <c r="B133" s="83"/>
      <c r="C133" s="25" t="s">
        <v>34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0">
        <f>SUM(D133:L133)</f>
        <v>0</v>
      </c>
      <c r="N133" s="20" t="str">
        <f>C133</f>
        <v>Score </v>
      </c>
      <c r="O133" s="25"/>
      <c r="P133" s="25"/>
      <c r="Q133" s="25"/>
      <c r="R133" s="25"/>
      <c r="S133" s="25"/>
      <c r="T133" s="25"/>
      <c r="U133" s="25"/>
      <c r="V133" s="25"/>
      <c r="W133" s="25"/>
      <c r="X133" s="20">
        <f>SUM(O133:W133)</f>
        <v>0</v>
      </c>
      <c r="Y133" s="50">
        <f>M133+X133</f>
        <v>0</v>
      </c>
      <c r="Z133">
        <f>Y133-$Y$7</f>
        <v>-72</v>
      </c>
    </row>
    <row r="134" spans="2:25" ht="15.75" hidden="1" thickBot="1">
      <c r="B134" s="51"/>
      <c r="C134" s="65" t="s">
        <v>35</v>
      </c>
      <c r="D134" s="60" t="str">
        <f>IF((D133-(D$7+D132))=-1,3,(IF((D133-(D$7+D132))=-2,4,(IF((D133-(D$7+D132))=-3,5,(IF((D133-(D$7+D132))=0,2,(IF((D133-(D$7+D132))=1,1,(IF((D133-(D$7+D132))=2,0,(IF((D133-(D$7+D132))=3," ","  ")))))))))))))</f>
        <v>  </v>
      </c>
      <c r="E134" s="60" t="str">
        <f aca="true" t="shared" si="98" ref="E134:L134">IF((E133-(E$7+E132))=-1,3,(IF((E133-(E$7+E132))=-2,4,(IF((E133-(E$7+E132))=-3,5,(IF((E133-(E$7+E132))=0,2,(IF((E133-(E$7+E132))=1,1,(IF((E133-(E$7+E132))=2,0,(IF((E133-(E$7+E132))=3," ","  ")))))))))))))</f>
        <v>  </v>
      </c>
      <c r="F134" s="60" t="str">
        <f t="shared" si="98"/>
        <v>  </v>
      </c>
      <c r="G134" s="60" t="str">
        <f t="shared" si="98"/>
        <v>  </v>
      </c>
      <c r="H134" s="60" t="str">
        <f t="shared" si="98"/>
        <v>  </v>
      </c>
      <c r="I134" s="60" t="str">
        <f t="shared" si="98"/>
        <v>  </v>
      </c>
      <c r="J134" s="60" t="str">
        <f t="shared" si="98"/>
        <v>  </v>
      </c>
      <c r="K134" s="60" t="str">
        <f t="shared" si="98"/>
        <v>  </v>
      </c>
      <c r="L134" s="60" t="str">
        <f t="shared" si="98"/>
        <v>  </v>
      </c>
      <c r="M134" s="60">
        <f t="shared" si="66"/>
        <v>0</v>
      </c>
      <c r="N134" s="65" t="str">
        <f t="shared" si="67"/>
        <v>Stableford </v>
      </c>
      <c r="O134" s="60" t="str">
        <f>IF((O133-(O$7+O132))=-1,3,(IF((O133-(O$7+O132))=-2,4,(IF((O133-(O$7+O132))=-3,5,(IF((O133-(O$7+O132))=0,2,(IF((O133-(O$7+O132))=1,1,(IF((O133-(O$7+O132))=2,0,(IF((O133-(O$7+O132))=3," ","  ")))))))))))))</f>
        <v>  </v>
      </c>
      <c r="P134" s="60" t="str">
        <f aca="true" t="shared" si="99" ref="P134:W134">IF((P133-(P$7+P132))=-1,3,(IF((P133-(P$7+P132))=-2,4,(IF((P133-(P$7+P132))=-3,5,(IF((P133-(P$7+P132))=0,2,(IF((P133-(P$7+P132))=1,1,(IF((P133-(P$7+P132))=2,0,(IF((P133-(P$7+P132))=3," ","  ")))))))))))))</f>
        <v>  </v>
      </c>
      <c r="Q134" s="60" t="str">
        <f t="shared" si="99"/>
        <v>  </v>
      </c>
      <c r="R134" s="60" t="str">
        <f t="shared" si="99"/>
        <v>  </v>
      </c>
      <c r="S134" s="60" t="str">
        <f t="shared" si="99"/>
        <v>  </v>
      </c>
      <c r="T134" s="60" t="str">
        <f t="shared" si="99"/>
        <v>  </v>
      </c>
      <c r="U134" s="60" t="str">
        <f t="shared" si="99"/>
        <v>  </v>
      </c>
      <c r="V134" s="60" t="str">
        <f t="shared" si="99"/>
        <v>  </v>
      </c>
      <c r="W134" s="60" t="str">
        <f t="shared" si="99"/>
        <v>  </v>
      </c>
      <c r="X134" s="60">
        <f t="shared" si="68"/>
        <v>0</v>
      </c>
      <c r="Y134" s="61">
        <f t="shared" si="69"/>
        <v>0</v>
      </c>
    </row>
    <row r="135" spans="2:25" ht="15" customHeight="1" hidden="1">
      <c r="B135" s="54"/>
      <c r="C135" s="56" t="s">
        <v>33</v>
      </c>
      <c r="D135" s="48">
        <v>1</v>
      </c>
      <c r="E135" s="48">
        <v>2</v>
      </c>
      <c r="F135" s="48">
        <v>2</v>
      </c>
      <c r="G135" s="48">
        <v>2</v>
      </c>
      <c r="H135" s="48">
        <v>2</v>
      </c>
      <c r="I135" s="48">
        <v>2</v>
      </c>
      <c r="J135" s="48">
        <v>1</v>
      </c>
      <c r="K135" s="48">
        <v>2</v>
      </c>
      <c r="L135" s="48">
        <v>2</v>
      </c>
      <c r="M135" s="48">
        <f t="shared" si="66"/>
        <v>16</v>
      </c>
      <c r="N135" s="56" t="str">
        <f t="shared" si="67"/>
        <v>Coups rendus </v>
      </c>
      <c r="O135" s="48">
        <v>2</v>
      </c>
      <c r="P135" s="48">
        <v>2</v>
      </c>
      <c r="Q135" s="48">
        <v>1</v>
      </c>
      <c r="R135" s="48">
        <v>2</v>
      </c>
      <c r="S135" s="48">
        <v>2</v>
      </c>
      <c r="T135" s="48">
        <v>2</v>
      </c>
      <c r="U135" s="48">
        <v>1</v>
      </c>
      <c r="V135" s="48">
        <v>2</v>
      </c>
      <c r="W135" s="48">
        <v>2</v>
      </c>
      <c r="X135" s="48">
        <f t="shared" si="68"/>
        <v>16</v>
      </c>
      <c r="Y135" s="49">
        <f t="shared" si="69"/>
        <v>32</v>
      </c>
    </row>
    <row r="136" spans="2:26" ht="15.75" hidden="1">
      <c r="B136" s="83"/>
      <c r="C136" s="25" t="s">
        <v>34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0">
        <f>SUM(D136:L136)</f>
        <v>0</v>
      </c>
      <c r="N136" s="20" t="str">
        <f>C136</f>
        <v>Score </v>
      </c>
      <c r="O136" s="25"/>
      <c r="P136" s="25"/>
      <c r="Q136" s="25"/>
      <c r="R136" s="25"/>
      <c r="S136" s="25"/>
      <c r="T136" s="25"/>
      <c r="U136" s="25"/>
      <c r="V136" s="25"/>
      <c r="W136" s="25"/>
      <c r="X136" s="20">
        <f>SUM(O136:W136)</f>
        <v>0</v>
      </c>
      <c r="Y136" s="50">
        <f t="shared" si="69"/>
        <v>0</v>
      </c>
      <c r="Z136">
        <f>Y136-$Y$7</f>
        <v>-72</v>
      </c>
    </row>
    <row r="137" spans="2:25" ht="15.75" hidden="1" thickBot="1">
      <c r="B137" s="55"/>
      <c r="C137" s="57" t="s">
        <v>35</v>
      </c>
      <c r="D137" s="52" t="str">
        <f>IF((D136-(D$7+D135))=-1,3,(IF((D136-(D$7+D135))=-2,4,(IF((D136-(D$7+D135))=-3,5,(IF((D136-(D$7+D135))=0,2,(IF((D136-(D$7+D135))=1,1,(IF((D136-(D$7+D135))=2,0,(IF((D136-(D$7+D135))=3," ","  ")))))))))))))</f>
        <v>  </v>
      </c>
      <c r="E137" s="52" t="str">
        <f aca="true" t="shared" si="100" ref="E137:L137">IF((E136-(E$7+E135))=-1,3,(IF((E136-(E$7+E135))=-2,4,(IF((E136-(E$7+E135))=-3,5,(IF((E136-(E$7+E135))=0,2,(IF((E136-(E$7+E135))=1,1,(IF((E136-(E$7+E135))=2,0,(IF((E136-(E$7+E135))=3," ","  ")))))))))))))</f>
        <v>  </v>
      </c>
      <c r="F137" s="52" t="str">
        <f t="shared" si="100"/>
        <v>  </v>
      </c>
      <c r="G137" s="52" t="str">
        <f t="shared" si="100"/>
        <v>  </v>
      </c>
      <c r="H137" s="52" t="str">
        <f t="shared" si="100"/>
        <v>  </v>
      </c>
      <c r="I137" s="52" t="str">
        <f t="shared" si="100"/>
        <v>  </v>
      </c>
      <c r="J137" s="52" t="str">
        <f t="shared" si="100"/>
        <v>  </v>
      </c>
      <c r="K137" s="52" t="str">
        <f t="shared" si="100"/>
        <v>  </v>
      </c>
      <c r="L137" s="52" t="str">
        <f t="shared" si="100"/>
        <v>  </v>
      </c>
      <c r="M137" s="52">
        <f t="shared" si="66"/>
        <v>0</v>
      </c>
      <c r="N137" s="57" t="str">
        <f t="shared" si="67"/>
        <v>Stableford </v>
      </c>
      <c r="O137" s="52" t="str">
        <f>IF((O136-(O$7+O135))=-1,3,(IF((O136-(O$7+O135))=-2,4,(IF((O136-(O$7+O135))=-3,5,(IF((O136-(O$7+O135))=0,2,(IF((O136-(O$7+O135))=1,1,(IF((O136-(O$7+O135))=2,0,(IF((O136-(O$7+O135))=3," ","  ")))))))))))))</f>
        <v>  </v>
      </c>
      <c r="P137" s="52" t="str">
        <f aca="true" t="shared" si="101" ref="P137:W137">IF((P136-(P$7+P135))=-1,3,(IF((P136-(P$7+P135))=-2,4,(IF((P136-(P$7+P135))=-3,5,(IF((P136-(P$7+P135))=0,2,(IF((P136-(P$7+P135))=1,1,(IF((P136-(P$7+P135))=2,0,(IF((P136-(P$7+P135))=3," ","  ")))))))))))))</f>
        <v>  </v>
      </c>
      <c r="Q137" s="52" t="str">
        <f t="shared" si="101"/>
        <v>  </v>
      </c>
      <c r="R137" s="52" t="str">
        <f t="shared" si="101"/>
        <v>  </v>
      </c>
      <c r="S137" s="52" t="str">
        <f t="shared" si="101"/>
        <v>  </v>
      </c>
      <c r="T137" s="52" t="str">
        <f t="shared" si="101"/>
        <v>  </v>
      </c>
      <c r="U137" s="52" t="str">
        <f t="shared" si="101"/>
        <v>  </v>
      </c>
      <c r="V137" s="52" t="str">
        <f t="shared" si="101"/>
        <v>  </v>
      </c>
      <c r="W137" s="52" t="str">
        <f t="shared" si="101"/>
        <v>  </v>
      </c>
      <c r="X137" s="52">
        <f t="shared" si="68"/>
        <v>0</v>
      </c>
      <c r="Y137" s="53">
        <f t="shared" si="69"/>
        <v>0</v>
      </c>
    </row>
    <row r="138" spans="2:25" ht="15" hidden="1">
      <c r="B138" s="47"/>
      <c r="C138" s="64" t="s">
        <v>33</v>
      </c>
      <c r="D138" s="58">
        <v>1</v>
      </c>
      <c r="E138" s="58">
        <v>1</v>
      </c>
      <c r="F138" s="58">
        <v>1</v>
      </c>
      <c r="G138" s="58">
        <v>1</v>
      </c>
      <c r="H138" s="58">
        <v>2</v>
      </c>
      <c r="I138" s="58">
        <v>1</v>
      </c>
      <c r="J138" s="58">
        <v>1</v>
      </c>
      <c r="K138" s="58">
        <v>1</v>
      </c>
      <c r="L138" s="58">
        <v>1</v>
      </c>
      <c r="M138" s="58">
        <f t="shared" si="66"/>
        <v>10</v>
      </c>
      <c r="N138" s="64" t="str">
        <f t="shared" si="67"/>
        <v>Coups rendus </v>
      </c>
      <c r="O138" s="58">
        <v>1</v>
      </c>
      <c r="P138" s="58">
        <v>1</v>
      </c>
      <c r="Q138" s="58">
        <v>1</v>
      </c>
      <c r="R138" s="58">
        <v>1</v>
      </c>
      <c r="S138" s="58">
        <v>1</v>
      </c>
      <c r="T138" s="58">
        <v>2</v>
      </c>
      <c r="U138" s="58">
        <v>1</v>
      </c>
      <c r="V138" s="58">
        <v>1</v>
      </c>
      <c r="W138" s="58">
        <v>1</v>
      </c>
      <c r="X138" s="58">
        <f t="shared" si="68"/>
        <v>10</v>
      </c>
      <c r="Y138" s="59">
        <f t="shared" si="69"/>
        <v>20</v>
      </c>
    </row>
    <row r="139" spans="2:26" ht="15.75" hidden="1">
      <c r="B139" s="83"/>
      <c r="C139" s="25" t="s">
        <v>36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0">
        <f t="shared" si="66"/>
        <v>0</v>
      </c>
      <c r="N139" s="20" t="str">
        <f t="shared" si="67"/>
        <v>Score</v>
      </c>
      <c r="O139" s="25"/>
      <c r="P139" s="25"/>
      <c r="Q139" s="25"/>
      <c r="R139" s="25"/>
      <c r="S139" s="25"/>
      <c r="T139" s="25"/>
      <c r="U139" s="25"/>
      <c r="V139" s="25"/>
      <c r="W139" s="25"/>
      <c r="X139" s="20">
        <f>SUM(O139:W139)</f>
        <v>0</v>
      </c>
      <c r="Y139" s="50">
        <f t="shared" si="69"/>
        <v>0</v>
      </c>
      <c r="Z139">
        <f>Y139-$Y$7</f>
        <v>-72</v>
      </c>
    </row>
    <row r="140" spans="2:25" ht="15.75" hidden="1" thickBot="1">
      <c r="B140" s="51"/>
      <c r="C140" s="65" t="s">
        <v>35</v>
      </c>
      <c r="D140" s="60" t="str">
        <f>IF((D139-(D$7+D138))=-1,3,(IF((D139-(D$7+D138))=-2,4,(IF((D139-(D$7+D138))=-3,5,(IF((D139-(D$7+D138))=0,2,(IF((D139-(D$7+D138))=1,1,(IF((D139-(D$7+D138))=2,0,(IF((D139-(D$7+D138))=3," ","  ")))))))))))))</f>
        <v>  </v>
      </c>
      <c r="E140" s="60" t="str">
        <f aca="true" t="shared" si="102" ref="E140:L140">IF((E139-(E$7+E138))=-1,3,(IF((E139-(E$7+E138))=-2,4,(IF((E139-(E$7+E138))=-3,5,(IF((E139-(E$7+E138))=0,2,(IF((E139-(E$7+E138))=1,1,(IF((E139-(E$7+E138))=2,0,(IF((E139-(E$7+E138))=3," ","  ")))))))))))))</f>
        <v>  </v>
      </c>
      <c r="F140" s="60" t="str">
        <f t="shared" si="102"/>
        <v>  </v>
      </c>
      <c r="G140" s="60" t="str">
        <f t="shared" si="102"/>
        <v>  </v>
      </c>
      <c r="H140" s="60" t="str">
        <f t="shared" si="102"/>
        <v>  </v>
      </c>
      <c r="I140" s="60" t="str">
        <f t="shared" si="102"/>
        <v>  </v>
      </c>
      <c r="J140" s="60" t="str">
        <f t="shared" si="102"/>
        <v>  </v>
      </c>
      <c r="K140" s="60" t="str">
        <f t="shared" si="102"/>
        <v>  </v>
      </c>
      <c r="L140" s="60" t="str">
        <f t="shared" si="102"/>
        <v>  </v>
      </c>
      <c r="M140" s="60">
        <f t="shared" si="66"/>
        <v>0</v>
      </c>
      <c r="N140" s="65" t="str">
        <f t="shared" si="67"/>
        <v>Stableford </v>
      </c>
      <c r="O140" s="60" t="str">
        <f>IF((O139-(O$7+O138))=-1,3,(IF((O139-(O$7+O138))=-2,4,(IF((O139-(O$7+O138))=-3,5,(IF((O139-(O$7+O138))=0,2,(IF((O139-(O$7+O138))=1,1,(IF((O139-(O$7+O138))=2,0,(IF((O139-(O$7+O138))=3," ","  ")))))))))))))</f>
        <v>  </v>
      </c>
      <c r="P140" s="60" t="str">
        <f aca="true" t="shared" si="103" ref="P140:W140">IF((P139-(P$7+P138))=-1,3,(IF((P139-(P$7+P138))=-2,4,(IF((P139-(P$7+P138))=-3,5,(IF((P139-(P$7+P138))=0,2,(IF((P139-(P$7+P138))=1,1,(IF((P139-(P$7+P138))=2,0,(IF((P139-(P$7+P138))=3," ","  ")))))))))))))</f>
        <v>  </v>
      </c>
      <c r="Q140" s="60" t="str">
        <f t="shared" si="103"/>
        <v>  </v>
      </c>
      <c r="R140" s="60" t="str">
        <f t="shared" si="103"/>
        <v>  </v>
      </c>
      <c r="S140" s="60" t="str">
        <f t="shared" si="103"/>
        <v>  </v>
      </c>
      <c r="T140" s="60" t="str">
        <f t="shared" si="103"/>
        <v>  </v>
      </c>
      <c r="U140" s="60" t="str">
        <f t="shared" si="103"/>
        <v>  </v>
      </c>
      <c r="V140" s="60" t="str">
        <f t="shared" si="103"/>
        <v>  </v>
      </c>
      <c r="W140" s="60" t="str">
        <f t="shared" si="103"/>
        <v>  </v>
      </c>
      <c r="X140" s="60">
        <f t="shared" si="68"/>
        <v>0</v>
      </c>
      <c r="Y140" s="61">
        <f t="shared" si="69"/>
        <v>0</v>
      </c>
    </row>
    <row r="141" spans="2:25" ht="15" hidden="1">
      <c r="B141" s="54"/>
      <c r="C141" s="56" t="s">
        <v>33</v>
      </c>
      <c r="D141" s="48">
        <v>2</v>
      </c>
      <c r="E141" s="48">
        <v>2</v>
      </c>
      <c r="F141" s="48">
        <v>2</v>
      </c>
      <c r="G141" s="48">
        <v>2</v>
      </c>
      <c r="H141" s="48">
        <v>2</v>
      </c>
      <c r="I141" s="48">
        <v>2</v>
      </c>
      <c r="J141" s="48">
        <v>2</v>
      </c>
      <c r="K141" s="48">
        <v>2</v>
      </c>
      <c r="L141" s="48">
        <v>2</v>
      </c>
      <c r="M141" s="48">
        <f t="shared" si="66"/>
        <v>18</v>
      </c>
      <c r="N141" s="56" t="str">
        <f t="shared" si="67"/>
        <v>Coups rendus </v>
      </c>
      <c r="O141" s="48">
        <v>2</v>
      </c>
      <c r="P141" s="48">
        <v>2</v>
      </c>
      <c r="Q141" s="48">
        <v>2</v>
      </c>
      <c r="R141" s="48">
        <v>2</v>
      </c>
      <c r="S141" s="48">
        <v>2</v>
      </c>
      <c r="T141" s="48">
        <v>3</v>
      </c>
      <c r="U141" s="48">
        <v>2</v>
      </c>
      <c r="V141" s="48">
        <v>2</v>
      </c>
      <c r="W141" s="48">
        <v>2</v>
      </c>
      <c r="X141" s="48">
        <f t="shared" si="68"/>
        <v>19</v>
      </c>
      <c r="Y141" s="49">
        <f t="shared" si="69"/>
        <v>37</v>
      </c>
    </row>
    <row r="142" spans="2:26" ht="15.75" hidden="1">
      <c r="B142" s="83"/>
      <c r="C142" s="25" t="s">
        <v>34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0">
        <f>SUM(D142:L142)</f>
        <v>0</v>
      </c>
      <c r="N142" s="20" t="str">
        <f>C142</f>
        <v>Score </v>
      </c>
      <c r="O142" s="25"/>
      <c r="P142" s="25"/>
      <c r="Q142" s="25"/>
      <c r="R142" s="25"/>
      <c r="S142" s="25"/>
      <c r="T142" s="25"/>
      <c r="U142" s="25"/>
      <c r="V142" s="25"/>
      <c r="W142" s="25"/>
      <c r="X142" s="20">
        <f>SUM(O142:W142)</f>
        <v>0</v>
      </c>
      <c r="Y142" s="50">
        <f>M142+X142</f>
        <v>0</v>
      </c>
      <c r="Z142">
        <f>Y142-$Y$7</f>
        <v>-72</v>
      </c>
    </row>
    <row r="143" spans="2:25" ht="15.75" hidden="1" thickBot="1">
      <c r="B143" s="55"/>
      <c r="C143" s="57" t="s">
        <v>35</v>
      </c>
      <c r="D143" s="52" t="str">
        <f>IF((D142-(D$7+D141))=-1,3,(IF((D142-(D$7+D141))=-2,4,(IF((D142-(D$7+D141))=-3,5,(IF((D142-(D$7+D141))=0,2,(IF((D142-(D$7+D141))=1,1,(IF((D142-(D$7+D141))=2,0,(IF((D142-(D$7+D141))=3," ","  ")))))))))))))</f>
        <v>  </v>
      </c>
      <c r="E143" s="52" t="str">
        <f aca="true" t="shared" si="104" ref="E143:L143">IF((E142-(E$7+E141))=-1,3,(IF((E142-(E$7+E141))=-2,4,(IF((E142-(E$7+E141))=-3,5,(IF((E142-(E$7+E141))=0,2,(IF((E142-(E$7+E141))=1,1,(IF((E142-(E$7+E141))=2,0,(IF((E142-(E$7+E141))=3," ","  ")))))))))))))</f>
        <v>  </v>
      </c>
      <c r="F143" s="52" t="str">
        <f t="shared" si="104"/>
        <v>  </v>
      </c>
      <c r="G143" s="52" t="str">
        <f t="shared" si="104"/>
        <v>  </v>
      </c>
      <c r="H143" s="52" t="str">
        <f t="shared" si="104"/>
        <v>  </v>
      </c>
      <c r="I143" s="52" t="str">
        <f t="shared" si="104"/>
        <v>  </v>
      </c>
      <c r="J143" s="52" t="str">
        <f t="shared" si="104"/>
        <v>  </v>
      </c>
      <c r="K143" s="52" t="str">
        <f t="shared" si="104"/>
        <v>  </v>
      </c>
      <c r="L143" s="52" t="str">
        <f t="shared" si="104"/>
        <v>  </v>
      </c>
      <c r="M143" s="52">
        <f t="shared" si="66"/>
        <v>0</v>
      </c>
      <c r="N143" s="57" t="str">
        <f t="shared" si="67"/>
        <v>Stableford </v>
      </c>
      <c r="O143" s="52" t="str">
        <f>IF((O142-(O$7+O141))=-1,3,(IF((O142-(O$7+O141))=-2,4,(IF((O142-(O$7+O141))=-3,5,(IF((O142-(O$7+O141))=0,2,(IF((O142-(O$7+O141))=1,1,(IF((O142-(O$7+O141))=2,0,(IF((O142-(O$7+O141))=3," ","  ")))))))))))))</f>
        <v>  </v>
      </c>
      <c r="P143" s="52" t="str">
        <f aca="true" t="shared" si="105" ref="P143:W143">IF((P142-(P$7+P141))=-1,3,(IF((P142-(P$7+P141))=-2,4,(IF((P142-(P$7+P141))=-3,5,(IF((P142-(P$7+P141))=0,2,(IF((P142-(P$7+P141))=1,1,(IF((P142-(P$7+P141))=2,0,(IF((P142-(P$7+P141))=3," ","  ")))))))))))))</f>
        <v>  </v>
      </c>
      <c r="Q143" s="52" t="str">
        <f t="shared" si="105"/>
        <v>  </v>
      </c>
      <c r="R143" s="52" t="str">
        <f t="shared" si="105"/>
        <v>  </v>
      </c>
      <c r="S143" s="52" t="str">
        <f t="shared" si="105"/>
        <v>  </v>
      </c>
      <c r="T143" s="52" t="str">
        <f t="shared" si="105"/>
        <v>  </v>
      </c>
      <c r="U143" s="52" t="str">
        <f t="shared" si="105"/>
        <v>  </v>
      </c>
      <c r="V143" s="52" t="str">
        <f t="shared" si="105"/>
        <v>  </v>
      </c>
      <c r="W143" s="52" t="str">
        <f t="shared" si="105"/>
        <v>  </v>
      </c>
      <c r="X143" s="52">
        <f t="shared" si="68"/>
        <v>0</v>
      </c>
      <c r="Y143" s="53">
        <f t="shared" si="69"/>
        <v>0</v>
      </c>
    </row>
    <row r="144" spans="2:25" ht="15" hidden="1">
      <c r="B144" s="47"/>
      <c r="C144" s="64" t="s">
        <v>33</v>
      </c>
      <c r="D144" s="58">
        <v>1</v>
      </c>
      <c r="E144" s="58">
        <v>1</v>
      </c>
      <c r="F144" s="58">
        <v>2</v>
      </c>
      <c r="G144" s="58">
        <v>2</v>
      </c>
      <c r="H144" s="58">
        <v>2</v>
      </c>
      <c r="I144" s="58">
        <v>1</v>
      </c>
      <c r="J144" s="58">
        <v>1</v>
      </c>
      <c r="K144" s="58">
        <v>1</v>
      </c>
      <c r="L144" s="58">
        <v>1</v>
      </c>
      <c r="M144" s="58">
        <f t="shared" si="66"/>
        <v>12</v>
      </c>
      <c r="N144" s="64" t="str">
        <f t="shared" si="67"/>
        <v>Coups rendus </v>
      </c>
      <c r="O144" s="58">
        <v>2</v>
      </c>
      <c r="P144" s="58">
        <v>2</v>
      </c>
      <c r="Q144" s="58">
        <v>1</v>
      </c>
      <c r="R144" s="58">
        <v>1</v>
      </c>
      <c r="S144" s="58">
        <v>1</v>
      </c>
      <c r="T144" s="58">
        <v>2</v>
      </c>
      <c r="U144" s="58">
        <v>1</v>
      </c>
      <c r="V144" s="58">
        <v>1</v>
      </c>
      <c r="W144" s="58">
        <v>2</v>
      </c>
      <c r="X144" s="58">
        <f t="shared" si="68"/>
        <v>13</v>
      </c>
      <c r="Y144" s="59">
        <f t="shared" si="69"/>
        <v>25</v>
      </c>
    </row>
    <row r="145" spans="2:26" ht="15.75" hidden="1">
      <c r="B145" s="83"/>
      <c r="C145" s="25" t="s">
        <v>36</v>
      </c>
      <c r="D145" s="25"/>
      <c r="E145" s="25"/>
      <c r="F145" s="25"/>
      <c r="G145" s="25"/>
      <c r="H145" s="25"/>
      <c r="I145" s="25"/>
      <c r="J145" s="25"/>
      <c r="K145" s="25"/>
      <c r="L145" s="25"/>
      <c r="M145" s="20">
        <f t="shared" si="66"/>
        <v>0</v>
      </c>
      <c r="N145" s="20" t="str">
        <f t="shared" si="67"/>
        <v>Score</v>
      </c>
      <c r="O145" s="25"/>
      <c r="P145" s="25"/>
      <c r="Q145" s="25"/>
      <c r="R145" s="25"/>
      <c r="S145" s="25"/>
      <c r="T145" s="25"/>
      <c r="U145" s="25"/>
      <c r="V145" s="25"/>
      <c r="W145" s="25"/>
      <c r="X145" s="20">
        <f>SUM(O145:W145)</f>
        <v>0</v>
      </c>
      <c r="Y145" s="50">
        <f t="shared" si="69"/>
        <v>0</v>
      </c>
      <c r="Z145">
        <f>Y145-$Y$7</f>
        <v>-72</v>
      </c>
    </row>
    <row r="146" spans="2:25" ht="15.75" hidden="1" thickBot="1">
      <c r="B146" s="51"/>
      <c r="C146" s="65" t="s">
        <v>35</v>
      </c>
      <c r="D146" s="60" t="str">
        <f>IF((D145-(D$7+D144))=-1,3,(IF((D145-(D$7+D144))=-2,4,(IF((D145-(D$7+D144))=-3,5,(IF((D145-(D$7+D144))=0,2,(IF((D145-(D$7+D144))=1,1,(IF((D145-(D$7+D144))=2,0,(IF((D145-(D$7+D144))=3," ","  ")))))))))))))</f>
        <v>  </v>
      </c>
      <c r="E146" s="60" t="str">
        <f aca="true" t="shared" si="106" ref="E146:L146">IF((E145-(E$7+E144))=-1,3,(IF((E145-(E$7+E144))=-2,4,(IF((E145-(E$7+E144))=-3,5,(IF((E145-(E$7+E144))=0,2,(IF((E145-(E$7+E144))=1,1,(IF((E145-(E$7+E144))=2,0,(IF((E145-(E$7+E144))=3," ","  ")))))))))))))</f>
        <v>  </v>
      </c>
      <c r="F146" s="60" t="str">
        <f t="shared" si="106"/>
        <v>  </v>
      </c>
      <c r="G146" s="60" t="str">
        <f t="shared" si="106"/>
        <v>  </v>
      </c>
      <c r="H146" s="60" t="str">
        <f t="shared" si="106"/>
        <v>  </v>
      </c>
      <c r="I146" s="60" t="str">
        <f t="shared" si="106"/>
        <v>  </v>
      </c>
      <c r="J146" s="60" t="str">
        <f t="shared" si="106"/>
        <v>  </v>
      </c>
      <c r="K146" s="60" t="str">
        <f t="shared" si="106"/>
        <v>  </v>
      </c>
      <c r="L146" s="60" t="str">
        <f t="shared" si="106"/>
        <v>  </v>
      </c>
      <c r="M146" s="60">
        <f t="shared" si="66"/>
        <v>0</v>
      </c>
      <c r="N146" s="65" t="str">
        <f t="shared" si="67"/>
        <v>Stableford </v>
      </c>
      <c r="O146" s="60" t="str">
        <f>IF((O145-(O$7+O144))=-1,3,(IF((O145-(O$7+O144))=-2,4,(IF((O145-(O$7+O144))=-3,5,(IF((O145-(O$7+O144))=0,2,(IF((O145-(O$7+O144))=1,1,(IF((O145-(O$7+O144))=2,0,(IF((O145-(O$7+O144))=3," ","  ")))))))))))))</f>
        <v>  </v>
      </c>
      <c r="P146" s="60" t="str">
        <f aca="true" t="shared" si="107" ref="P146:W146">IF((P145-(P$7+P144))=-1,3,(IF((P145-(P$7+P144))=-2,4,(IF((P145-(P$7+P144))=-3,5,(IF((P145-(P$7+P144))=0,2,(IF((P145-(P$7+P144))=1,1,(IF((P145-(P$7+P144))=2,0,(IF((P145-(P$7+P144))=3," ","  ")))))))))))))</f>
        <v>  </v>
      </c>
      <c r="Q146" s="60" t="str">
        <f t="shared" si="107"/>
        <v>  </v>
      </c>
      <c r="R146" s="60" t="str">
        <f t="shared" si="107"/>
        <v>  </v>
      </c>
      <c r="S146" s="60" t="str">
        <f t="shared" si="107"/>
        <v>  </v>
      </c>
      <c r="T146" s="60" t="str">
        <f t="shared" si="107"/>
        <v>  </v>
      </c>
      <c r="U146" s="60" t="str">
        <f t="shared" si="107"/>
        <v>  </v>
      </c>
      <c r="V146" s="60" t="str">
        <f t="shared" si="107"/>
        <v>  </v>
      </c>
      <c r="W146" s="60" t="str">
        <f t="shared" si="107"/>
        <v>  </v>
      </c>
      <c r="X146" s="60">
        <f t="shared" si="68"/>
        <v>0</v>
      </c>
      <c r="Y146" s="61">
        <f t="shared" si="69"/>
        <v>0</v>
      </c>
    </row>
    <row r="147" spans="2:25" ht="15" hidden="1">
      <c r="B147" s="54"/>
      <c r="C147" s="56" t="s">
        <v>33</v>
      </c>
      <c r="D147" s="48">
        <v>2</v>
      </c>
      <c r="E147" s="48">
        <v>2</v>
      </c>
      <c r="F147" s="48">
        <v>3</v>
      </c>
      <c r="G147" s="48">
        <v>3</v>
      </c>
      <c r="H147" s="48">
        <v>3</v>
      </c>
      <c r="I147" s="48">
        <v>3</v>
      </c>
      <c r="J147" s="48">
        <v>2</v>
      </c>
      <c r="K147" s="48">
        <v>2</v>
      </c>
      <c r="L147" s="48">
        <v>3</v>
      </c>
      <c r="M147" s="48">
        <f t="shared" si="66"/>
        <v>23</v>
      </c>
      <c r="N147" s="56" t="str">
        <f t="shared" si="67"/>
        <v>Coups rendus </v>
      </c>
      <c r="O147" s="48">
        <v>3</v>
      </c>
      <c r="P147" s="48">
        <v>3</v>
      </c>
      <c r="Q147" s="48">
        <v>2</v>
      </c>
      <c r="R147" s="48">
        <v>3</v>
      </c>
      <c r="S147" s="48">
        <v>2</v>
      </c>
      <c r="T147" s="48">
        <v>3</v>
      </c>
      <c r="U147" s="48">
        <v>2</v>
      </c>
      <c r="V147" s="48">
        <v>3</v>
      </c>
      <c r="W147" s="48">
        <v>3</v>
      </c>
      <c r="X147" s="48">
        <f t="shared" si="68"/>
        <v>24</v>
      </c>
      <c r="Y147" s="49">
        <f t="shared" si="69"/>
        <v>47</v>
      </c>
    </row>
    <row r="148" spans="2:26" ht="15.75" hidden="1">
      <c r="B148" s="83"/>
      <c r="C148" s="25" t="s">
        <v>34</v>
      </c>
      <c r="D148" s="25"/>
      <c r="E148" s="25"/>
      <c r="F148" s="25"/>
      <c r="G148" s="25"/>
      <c r="H148" s="25"/>
      <c r="I148" s="25"/>
      <c r="J148" s="25"/>
      <c r="K148" s="25"/>
      <c r="L148" s="25"/>
      <c r="M148" s="20">
        <f>SUM(D148:L148)</f>
        <v>0</v>
      </c>
      <c r="N148" s="20" t="str">
        <f>C148</f>
        <v>Score </v>
      </c>
      <c r="O148" s="25"/>
      <c r="P148" s="25"/>
      <c r="Q148" s="25"/>
      <c r="R148" s="25"/>
      <c r="S148" s="25"/>
      <c r="T148" s="25"/>
      <c r="U148" s="25"/>
      <c r="V148" s="25"/>
      <c r="W148" s="25"/>
      <c r="X148" s="20">
        <f>SUM(O148:W148)</f>
        <v>0</v>
      </c>
      <c r="Y148" s="50">
        <f t="shared" si="69"/>
        <v>0</v>
      </c>
      <c r="Z148">
        <f>Y148-$Y$7</f>
        <v>-72</v>
      </c>
    </row>
    <row r="149" spans="2:25" ht="15.75" hidden="1" thickBot="1">
      <c r="B149" s="55"/>
      <c r="C149" s="57" t="s">
        <v>35</v>
      </c>
      <c r="D149" s="52" t="str">
        <f>IF((D148-(D$7+D147))=-1,3,(IF((D148-(D$7+D147))=-2,4,(IF((D148-(D$7+D147))=-3,5,(IF((D148-(D$7+D147))=0,2,(IF((D148-(D$7+D147))=1,1,(IF((D148-(D$7+D147))=2,0,(IF((D148-(D$7+D147))=3," ","  ")))))))))))))</f>
        <v>  </v>
      </c>
      <c r="E149" s="52" t="str">
        <f aca="true" t="shared" si="108" ref="E149:L149">IF((E148-(E$7+E147))=-1,3,(IF((E148-(E$7+E147))=-2,4,(IF((E148-(E$7+E147))=-3,5,(IF((E148-(E$7+E147))=0,2,(IF((E148-(E$7+E147))=1,1,(IF((E148-(E$7+E147))=2,0,(IF((E148-(E$7+E147))=3," ","  ")))))))))))))</f>
        <v>  </v>
      </c>
      <c r="F149" s="52" t="str">
        <f t="shared" si="108"/>
        <v>  </v>
      </c>
      <c r="G149" s="52" t="str">
        <f t="shared" si="108"/>
        <v>  </v>
      </c>
      <c r="H149" s="52" t="str">
        <f t="shared" si="108"/>
        <v>  </v>
      </c>
      <c r="I149" s="52" t="str">
        <f t="shared" si="108"/>
        <v>  </v>
      </c>
      <c r="J149" s="52" t="str">
        <f t="shared" si="108"/>
        <v>  </v>
      </c>
      <c r="K149" s="52" t="str">
        <f t="shared" si="108"/>
        <v>  </v>
      </c>
      <c r="L149" s="52" t="str">
        <f t="shared" si="108"/>
        <v>  </v>
      </c>
      <c r="M149" s="52">
        <f t="shared" si="66"/>
        <v>0</v>
      </c>
      <c r="N149" s="57" t="str">
        <f t="shared" si="67"/>
        <v>Stableford </v>
      </c>
      <c r="O149" s="52" t="str">
        <f>IF((O148-(O$7+O147))=-1,3,(IF((O148-(O$7+O147))=-2,4,(IF((O148-(O$7+O147))=-3,5,(IF((O148-(O$7+O147))=0,2,(IF((O148-(O$7+O147))=1,1,(IF((O148-(O$7+O147))=2,0,(IF((O148-(O$7+O147))=3," ","  ")))))))))))))</f>
        <v>  </v>
      </c>
      <c r="P149" s="52" t="str">
        <f aca="true" t="shared" si="109" ref="P149:W149">IF((P148-(P$7+P147))=-1,3,(IF((P148-(P$7+P147))=-2,4,(IF((P148-(P$7+P147))=-3,5,(IF((P148-(P$7+P147))=0,2,(IF((P148-(P$7+P147))=1,1,(IF((P148-(P$7+P147))=2,0,(IF((P148-(P$7+P147))=3," ","  ")))))))))))))</f>
        <v>  </v>
      </c>
      <c r="Q149" s="52" t="str">
        <f t="shared" si="109"/>
        <v>  </v>
      </c>
      <c r="R149" s="52" t="str">
        <f t="shared" si="109"/>
        <v>  </v>
      </c>
      <c r="S149" s="52" t="str">
        <f t="shared" si="109"/>
        <v>  </v>
      </c>
      <c r="T149" s="52" t="str">
        <f t="shared" si="109"/>
        <v>  </v>
      </c>
      <c r="U149" s="52" t="str">
        <f t="shared" si="109"/>
        <v>  </v>
      </c>
      <c r="V149" s="52" t="str">
        <f t="shared" si="109"/>
        <v>  </v>
      </c>
      <c r="W149" s="52" t="str">
        <f t="shared" si="109"/>
        <v>  </v>
      </c>
      <c r="X149" s="52">
        <f t="shared" si="68"/>
        <v>0</v>
      </c>
      <c r="Y149" s="53">
        <f t="shared" si="69"/>
        <v>0</v>
      </c>
    </row>
    <row r="150" spans="2:25" ht="15" hidden="1">
      <c r="B150" s="47"/>
      <c r="C150" s="64" t="s">
        <v>33</v>
      </c>
      <c r="D150" s="58">
        <v>1</v>
      </c>
      <c r="E150" s="58">
        <v>1</v>
      </c>
      <c r="F150" s="58">
        <v>1</v>
      </c>
      <c r="G150" s="58">
        <v>1</v>
      </c>
      <c r="H150" s="58">
        <v>2</v>
      </c>
      <c r="I150" s="58">
        <v>1</v>
      </c>
      <c r="J150" s="58">
        <v>1</v>
      </c>
      <c r="K150" s="58">
        <v>1</v>
      </c>
      <c r="L150" s="58">
        <v>1</v>
      </c>
      <c r="M150" s="58">
        <f t="shared" si="66"/>
        <v>10</v>
      </c>
      <c r="N150" s="64" t="str">
        <f t="shared" si="67"/>
        <v>Coups rendus </v>
      </c>
      <c r="O150" s="58">
        <v>1</v>
      </c>
      <c r="P150" s="58">
        <v>2</v>
      </c>
      <c r="Q150" s="58">
        <v>1</v>
      </c>
      <c r="R150" s="58">
        <v>1</v>
      </c>
      <c r="S150" s="58">
        <v>1</v>
      </c>
      <c r="T150" s="58">
        <v>2</v>
      </c>
      <c r="U150" s="58">
        <v>1</v>
      </c>
      <c r="V150" s="58">
        <v>1</v>
      </c>
      <c r="W150" s="58">
        <v>1</v>
      </c>
      <c r="X150" s="58">
        <f t="shared" si="68"/>
        <v>11</v>
      </c>
      <c r="Y150" s="59">
        <f t="shared" si="69"/>
        <v>21</v>
      </c>
    </row>
    <row r="151" spans="2:26" ht="15.75" hidden="1">
      <c r="B151" s="83"/>
      <c r="C151" s="25" t="s">
        <v>36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0">
        <f t="shared" si="66"/>
        <v>0</v>
      </c>
      <c r="N151" s="20" t="str">
        <f t="shared" si="67"/>
        <v>Score</v>
      </c>
      <c r="O151" s="25"/>
      <c r="P151" s="25"/>
      <c r="Q151" s="25"/>
      <c r="R151" s="25"/>
      <c r="S151" s="25"/>
      <c r="T151" s="25"/>
      <c r="U151" s="25"/>
      <c r="V151" s="25"/>
      <c r="W151" s="25"/>
      <c r="X151" s="20">
        <f t="shared" si="68"/>
        <v>0</v>
      </c>
      <c r="Y151" s="50">
        <f t="shared" si="69"/>
        <v>0</v>
      </c>
      <c r="Z151">
        <f>Y151-$Y$7</f>
        <v>-72</v>
      </c>
    </row>
    <row r="152" spans="2:25" ht="15.75" hidden="1" thickBot="1">
      <c r="B152" s="51"/>
      <c r="C152" s="65" t="s">
        <v>35</v>
      </c>
      <c r="D152" s="60" t="str">
        <f>IF((D151-(D$7+D150))=-1,3,(IF((D151-(D$7+D150))=-2,4,(IF((D151-(D$7+D150))=-3,5,(IF((D151-(D$7+D150))=0,2,(IF((D151-(D$7+D150))=1,1,(IF((D151-(D$7+D150))=2,0,(IF((D151-(D$7+D150))=3," ","  ")))))))))))))</f>
        <v>  </v>
      </c>
      <c r="E152" s="60" t="str">
        <f aca="true" t="shared" si="110" ref="E152:L152">IF((E151-(E$7+E150))=-1,3,(IF((E151-(E$7+E150))=-2,4,(IF((E151-(E$7+E150))=-3,5,(IF((E151-(E$7+E150))=0,2,(IF((E151-(E$7+E150))=1,1,(IF((E151-(E$7+E150))=2,0,(IF((E151-(E$7+E150))=3," ","  ")))))))))))))</f>
        <v>  </v>
      </c>
      <c r="F152" s="60" t="str">
        <f t="shared" si="110"/>
        <v>  </v>
      </c>
      <c r="G152" s="60" t="str">
        <f t="shared" si="110"/>
        <v>  </v>
      </c>
      <c r="H152" s="60" t="str">
        <f t="shared" si="110"/>
        <v>  </v>
      </c>
      <c r="I152" s="60" t="str">
        <f t="shared" si="110"/>
        <v>  </v>
      </c>
      <c r="J152" s="60" t="str">
        <f t="shared" si="110"/>
        <v>  </v>
      </c>
      <c r="K152" s="60" t="str">
        <f t="shared" si="110"/>
        <v>  </v>
      </c>
      <c r="L152" s="60" t="str">
        <f t="shared" si="110"/>
        <v>  </v>
      </c>
      <c r="M152" s="60">
        <f t="shared" si="66"/>
        <v>0</v>
      </c>
      <c r="N152" s="65" t="str">
        <f t="shared" si="67"/>
        <v>Stableford </v>
      </c>
      <c r="O152" s="60" t="str">
        <f>IF((O151-(O$7+O150))=-1,3,(IF((O151-(O$7+O150))=-2,4,(IF((O151-(O$7+O150))=-3,5,(IF((O151-(O$7+O150))=0,2,(IF((O151-(O$7+O150))=1,1,(IF((O151-(O$7+O150))=2,0,(IF((O151-(O$7+O150))=3," ","  ")))))))))))))</f>
        <v>  </v>
      </c>
      <c r="P152" s="60" t="str">
        <f aca="true" t="shared" si="111" ref="P152:W152">IF((P151-(P$7+P150))=-1,3,(IF((P151-(P$7+P150))=-2,4,(IF((P151-(P$7+P150))=-3,5,(IF((P151-(P$7+P150))=0,2,(IF((P151-(P$7+P150))=1,1,(IF((P151-(P$7+P150))=2,0,(IF((P151-(P$7+P150))=3," ","  ")))))))))))))</f>
        <v>  </v>
      </c>
      <c r="Q152" s="60" t="str">
        <f t="shared" si="111"/>
        <v>  </v>
      </c>
      <c r="R152" s="60" t="str">
        <f t="shared" si="111"/>
        <v>  </v>
      </c>
      <c r="S152" s="60" t="str">
        <f t="shared" si="111"/>
        <v>  </v>
      </c>
      <c r="T152" s="60" t="str">
        <f t="shared" si="111"/>
        <v>  </v>
      </c>
      <c r="U152" s="60" t="str">
        <f t="shared" si="111"/>
        <v>  </v>
      </c>
      <c r="V152" s="60" t="str">
        <f t="shared" si="111"/>
        <v>  </v>
      </c>
      <c r="W152" s="60" t="str">
        <f t="shared" si="111"/>
        <v>  </v>
      </c>
      <c r="X152" s="60">
        <f t="shared" si="68"/>
        <v>0</v>
      </c>
      <c r="Y152" s="61">
        <f t="shared" si="69"/>
        <v>0</v>
      </c>
    </row>
    <row r="153" spans="2:25" ht="15" hidden="1">
      <c r="B153" s="54"/>
      <c r="C153" s="56" t="s">
        <v>33</v>
      </c>
      <c r="D153" s="48">
        <v>0</v>
      </c>
      <c r="E153" s="48">
        <v>1</v>
      </c>
      <c r="F153" s="48">
        <v>1</v>
      </c>
      <c r="G153" s="48">
        <v>1</v>
      </c>
      <c r="H153" s="48">
        <v>1</v>
      </c>
      <c r="I153" s="48">
        <v>1</v>
      </c>
      <c r="J153" s="48">
        <v>0</v>
      </c>
      <c r="K153" s="48">
        <v>1</v>
      </c>
      <c r="L153" s="48">
        <v>1</v>
      </c>
      <c r="M153" s="48">
        <f t="shared" si="66"/>
        <v>7</v>
      </c>
      <c r="N153" s="56" t="str">
        <f t="shared" si="67"/>
        <v>Coups rendus </v>
      </c>
      <c r="O153" s="48">
        <v>1</v>
      </c>
      <c r="P153" s="48">
        <v>1</v>
      </c>
      <c r="Q153" s="48">
        <v>0</v>
      </c>
      <c r="R153" s="48">
        <v>1</v>
      </c>
      <c r="S153" s="48">
        <v>1</v>
      </c>
      <c r="T153" s="48">
        <v>1</v>
      </c>
      <c r="U153" s="48">
        <v>0</v>
      </c>
      <c r="V153" s="48">
        <v>1</v>
      </c>
      <c r="W153" s="48">
        <v>1</v>
      </c>
      <c r="X153" s="48">
        <f t="shared" si="68"/>
        <v>7</v>
      </c>
      <c r="Y153" s="49">
        <f t="shared" si="69"/>
        <v>14</v>
      </c>
    </row>
    <row r="154" spans="2:26" ht="15.75" hidden="1">
      <c r="B154" s="82"/>
      <c r="C154" s="25" t="s">
        <v>36</v>
      </c>
      <c r="D154" s="135"/>
      <c r="E154" s="135"/>
      <c r="F154" s="135"/>
      <c r="G154" s="135"/>
      <c r="H154" s="135"/>
      <c r="I154" s="135"/>
      <c r="J154" s="135"/>
      <c r="K154" s="135"/>
      <c r="L154" s="135"/>
      <c r="M154" s="135">
        <f t="shared" si="66"/>
        <v>0</v>
      </c>
      <c r="N154" s="135" t="str">
        <f t="shared" si="67"/>
        <v>Score</v>
      </c>
      <c r="O154" s="135"/>
      <c r="P154" s="135"/>
      <c r="Q154" s="135"/>
      <c r="R154" s="135"/>
      <c r="S154" s="135"/>
      <c r="T154" s="135"/>
      <c r="U154" s="135"/>
      <c r="V154" s="25"/>
      <c r="W154" s="25"/>
      <c r="X154" s="20">
        <f t="shared" si="68"/>
        <v>0</v>
      </c>
      <c r="Y154" s="50">
        <f t="shared" si="69"/>
        <v>0</v>
      </c>
      <c r="Z154">
        <f>Y154-$Y$7</f>
        <v>-72</v>
      </c>
    </row>
    <row r="155" spans="2:25" ht="15.75" hidden="1" thickBot="1">
      <c r="B155" s="55"/>
      <c r="C155" s="57" t="s">
        <v>35</v>
      </c>
      <c r="D155" s="52" t="str">
        <f>IF((D154-(D$7+D153))=-1,3,(IF((D154-(D$7+D153))=-2,4,(IF((D154-(D$7+D153))=-3,5,(IF((D154-(D$7+D153))=0,2,(IF((D154-(D$7+D153))=1,1,(IF((D154-(D$7+D153))=2,0,(IF((D154-(D$7+D153))=3," ","  ")))))))))))))</f>
        <v>  </v>
      </c>
      <c r="E155" s="52" t="str">
        <f aca="true" t="shared" si="112" ref="E155:L155">IF((E154-(E$7+E153))=-1,3,(IF((E154-(E$7+E153))=-2,4,(IF((E154-(E$7+E153))=-3,5,(IF((E154-(E$7+E153))=0,2,(IF((E154-(E$7+E153))=1,1,(IF((E154-(E$7+E153))=2,0,(IF((E154-(E$7+E153))=3," ","  ")))))))))))))</f>
        <v>  </v>
      </c>
      <c r="F155" s="52" t="str">
        <f t="shared" si="112"/>
        <v>  </v>
      </c>
      <c r="G155" s="52" t="str">
        <f t="shared" si="112"/>
        <v>  </v>
      </c>
      <c r="H155" s="52" t="str">
        <f t="shared" si="112"/>
        <v>  </v>
      </c>
      <c r="I155" s="52" t="str">
        <f t="shared" si="112"/>
        <v>  </v>
      </c>
      <c r="J155" s="52" t="str">
        <f t="shared" si="112"/>
        <v>  </v>
      </c>
      <c r="K155" s="52" t="str">
        <f t="shared" si="112"/>
        <v>  </v>
      </c>
      <c r="L155" s="52" t="str">
        <f t="shared" si="112"/>
        <v>  </v>
      </c>
      <c r="M155" s="52">
        <f aca="true" t="shared" si="113" ref="M155:M170">SUM(D155:L155)</f>
        <v>0</v>
      </c>
      <c r="N155" s="57" t="str">
        <f aca="true" t="shared" si="114" ref="N155:N170">C155</f>
        <v>Stableford </v>
      </c>
      <c r="O155" s="52" t="str">
        <f>IF((O154-(O$7+O153))=-1,3,(IF((O154-(O$7+O153))=-2,4,(IF((O154-(O$7+O153))=-3,5,(IF((O154-(O$7+O153))=0,2,(IF((O154-(O$7+O153))=1,1,(IF((O154-(O$7+O153))=2,0,(IF((O154-(O$7+O153))=3," ","  ")))))))))))))</f>
        <v>  </v>
      </c>
      <c r="P155" s="52" t="str">
        <f aca="true" t="shared" si="115" ref="P155:W155">IF((P154-(P$7+P153))=-1,3,(IF((P154-(P$7+P153))=-2,4,(IF((P154-(P$7+P153))=-3,5,(IF((P154-(P$7+P153))=0,2,(IF((P154-(P$7+P153))=1,1,(IF((P154-(P$7+P153))=2,0,(IF((P154-(P$7+P153))=3," ","  ")))))))))))))</f>
        <v>  </v>
      </c>
      <c r="Q155" s="52">
        <f t="shared" si="115"/>
        <v>5</v>
      </c>
      <c r="R155" s="52" t="str">
        <f t="shared" si="115"/>
        <v>  </v>
      </c>
      <c r="S155" s="52" t="str">
        <f t="shared" si="115"/>
        <v>  </v>
      </c>
      <c r="T155" s="52" t="str">
        <f t="shared" si="115"/>
        <v>  </v>
      </c>
      <c r="U155" s="52" t="str">
        <f t="shared" si="115"/>
        <v>  </v>
      </c>
      <c r="V155" s="52" t="str">
        <f t="shared" si="115"/>
        <v>  </v>
      </c>
      <c r="W155" s="52" t="str">
        <f t="shared" si="115"/>
        <v>  </v>
      </c>
      <c r="X155" s="52">
        <f aca="true" t="shared" si="116" ref="X155:X170">SUM(O155:W155)</f>
        <v>5</v>
      </c>
      <c r="Y155" s="53">
        <f aca="true" t="shared" si="117" ref="Y155:Y170">M155+X155</f>
        <v>5</v>
      </c>
    </row>
    <row r="156" spans="2:25" ht="15" hidden="1">
      <c r="B156" s="47"/>
      <c r="C156" s="64" t="s">
        <v>33</v>
      </c>
      <c r="D156" s="58">
        <v>0</v>
      </c>
      <c r="E156" s="58">
        <v>0</v>
      </c>
      <c r="F156" s="58">
        <v>1</v>
      </c>
      <c r="G156" s="58">
        <v>1</v>
      </c>
      <c r="H156" s="58">
        <v>1</v>
      </c>
      <c r="I156" s="58">
        <v>1</v>
      </c>
      <c r="J156" s="58">
        <v>0</v>
      </c>
      <c r="K156" s="58">
        <v>0</v>
      </c>
      <c r="L156" s="58">
        <v>1</v>
      </c>
      <c r="M156" s="58">
        <f t="shared" si="113"/>
        <v>5</v>
      </c>
      <c r="N156" s="64" t="str">
        <f t="shared" si="114"/>
        <v>Coups rendus </v>
      </c>
      <c r="O156" s="58">
        <v>1</v>
      </c>
      <c r="P156" s="58">
        <v>1</v>
      </c>
      <c r="Q156" s="58">
        <v>0</v>
      </c>
      <c r="R156" s="58">
        <v>0</v>
      </c>
      <c r="S156" s="58">
        <v>0</v>
      </c>
      <c r="T156" s="58">
        <v>1</v>
      </c>
      <c r="U156" s="58">
        <v>0</v>
      </c>
      <c r="V156" s="58">
        <v>1</v>
      </c>
      <c r="W156" s="58">
        <v>1</v>
      </c>
      <c r="X156" s="58">
        <f t="shared" si="116"/>
        <v>5</v>
      </c>
      <c r="Y156" s="59">
        <f t="shared" si="117"/>
        <v>10</v>
      </c>
    </row>
    <row r="157" spans="2:26" ht="15.75" hidden="1">
      <c r="B157" s="83"/>
      <c r="C157" s="25" t="s">
        <v>36</v>
      </c>
      <c r="D157" s="135"/>
      <c r="E157" s="25"/>
      <c r="F157" s="25"/>
      <c r="G157" s="25"/>
      <c r="H157" s="25"/>
      <c r="I157" s="25"/>
      <c r="J157" s="135"/>
      <c r="K157" s="25"/>
      <c r="L157" s="25"/>
      <c r="M157" s="20">
        <f t="shared" si="113"/>
        <v>0</v>
      </c>
      <c r="N157" s="20" t="str">
        <f t="shared" si="114"/>
        <v>Score</v>
      </c>
      <c r="O157" s="25"/>
      <c r="P157" s="25"/>
      <c r="Q157" s="25"/>
      <c r="R157" s="135"/>
      <c r="S157" s="25"/>
      <c r="T157" s="25"/>
      <c r="U157" s="25"/>
      <c r="V157" s="25"/>
      <c r="W157" s="25"/>
      <c r="X157" s="20">
        <f t="shared" si="116"/>
        <v>0</v>
      </c>
      <c r="Y157" s="50">
        <f t="shared" si="117"/>
        <v>0</v>
      </c>
      <c r="Z157">
        <f>Y157-$Y$7</f>
        <v>-72</v>
      </c>
    </row>
    <row r="158" spans="2:25" ht="15.75" hidden="1" thickBot="1">
      <c r="B158" s="51"/>
      <c r="C158" s="65" t="s">
        <v>35</v>
      </c>
      <c r="D158" s="60" t="str">
        <f>IF((D157-(D$7+D156))=-1,3,(IF((D157-(D$7+D156))=-2,4,(IF((D157-(D$7+D156))=-3,5,(IF((D157-(D$7+D156))=0,2,(IF((D157-(D$7+D156))=1,1,(IF((D157-(D$7+D156))=2,0,(IF((D157-(D$7+D156))=3," ","  ")))))))))))))</f>
        <v>  </v>
      </c>
      <c r="E158" s="60" t="str">
        <f aca="true" t="shared" si="118" ref="E158:L158">IF((E157-(E$7+E156))=-1,3,(IF((E157-(E$7+E156))=-2,4,(IF((E157-(E$7+E156))=-3,5,(IF((E157-(E$7+E156))=0,2,(IF((E157-(E$7+E156))=1,1,(IF((E157-(E$7+E156))=2,0,(IF((E157-(E$7+E156))=3," ","  ")))))))))))))</f>
        <v>  </v>
      </c>
      <c r="F158" s="60" t="str">
        <f t="shared" si="118"/>
        <v>  </v>
      </c>
      <c r="G158" s="60" t="str">
        <f t="shared" si="118"/>
        <v>  </v>
      </c>
      <c r="H158" s="60" t="str">
        <f t="shared" si="118"/>
        <v>  </v>
      </c>
      <c r="I158" s="60" t="str">
        <f t="shared" si="118"/>
        <v>  </v>
      </c>
      <c r="J158" s="60" t="str">
        <f t="shared" si="118"/>
        <v>  </v>
      </c>
      <c r="K158" s="60" t="str">
        <f t="shared" si="118"/>
        <v>  </v>
      </c>
      <c r="L158" s="60" t="str">
        <f t="shared" si="118"/>
        <v>  </v>
      </c>
      <c r="M158" s="60">
        <f t="shared" si="113"/>
        <v>0</v>
      </c>
      <c r="N158" s="65" t="str">
        <f t="shared" si="114"/>
        <v>Stableford </v>
      </c>
      <c r="O158" s="60" t="str">
        <f>IF((O157-(O$7+O156))=-1,3,(IF((O157-(O$7+O156))=-2,4,(IF((O157-(O$7+O156))=-3,5,(IF((O157-(O$7+O156))=0,2,(IF((O157-(O$7+O156))=1,1,(IF((O157-(O$7+O156))=2,0,(IF((O157-(O$7+O156))=3," ","  ")))))))))))))</f>
        <v>  </v>
      </c>
      <c r="P158" s="60" t="str">
        <f aca="true" t="shared" si="119" ref="P158:W158">IF((P157-(P$7+P156))=-1,3,(IF((P157-(P$7+P156))=-2,4,(IF((P157-(P$7+P156))=-3,5,(IF((P157-(P$7+P156))=0,2,(IF((P157-(P$7+P156))=1,1,(IF((P157-(P$7+P156))=2,0,(IF((P157-(P$7+P156))=3," ","  ")))))))))))))</f>
        <v>  </v>
      </c>
      <c r="Q158" s="60">
        <f t="shared" si="119"/>
        <v>5</v>
      </c>
      <c r="R158" s="60" t="str">
        <f t="shared" si="119"/>
        <v>  </v>
      </c>
      <c r="S158" s="60">
        <f t="shared" si="119"/>
        <v>5</v>
      </c>
      <c r="T158" s="60" t="str">
        <f t="shared" si="119"/>
        <v>  </v>
      </c>
      <c r="U158" s="60" t="str">
        <f t="shared" si="119"/>
        <v>  </v>
      </c>
      <c r="V158" s="60" t="str">
        <f t="shared" si="119"/>
        <v>  </v>
      </c>
      <c r="W158" s="60" t="str">
        <f t="shared" si="119"/>
        <v>  </v>
      </c>
      <c r="X158" s="60">
        <f t="shared" si="116"/>
        <v>10</v>
      </c>
      <c r="Y158" s="61">
        <f t="shared" si="117"/>
        <v>10</v>
      </c>
    </row>
    <row r="159" spans="2:25" ht="15" hidden="1">
      <c r="B159" s="54"/>
      <c r="C159" s="56" t="s">
        <v>33</v>
      </c>
      <c r="D159" s="48">
        <v>0</v>
      </c>
      <c r="E159" s="48">
        <v>1</v>
      </c>
      <c r="F159" s="48">
        <v>1</v>
      </c>
      <c r="G159" s="48">
        <v>1</v>
      </c>
      <c r="H159" s="48">
        <v>1</v>
      </c>
      <c r="I159" s="48">
        <v>1</v>
      </c>
      <c r="J159" s="48">
        <v>0</v>
      </c>
      <c r="K159" s="48">
        <v>1</v>
      </c>
      <c r="L159" s="48">
        <v>1</v>
      </c>
      <c r="M159" s="48">
        <f t="shared" si="113"/>
        <v>7</v>
      </c>
      <c r="N159" s="56" t="str">
        <f t="shared" si="114"/>
        <v>Coups rendus </v>
      </c>
      <c r="O159" s="48">
        <v>1</v>
      </c>
      <c r="P159" s="48">
        <v>1</v>
      </c>
      <c r="Q159" s="48">
        <v>0</v>
      </c>
      <c r="R159" s="48">
        <v>1</v>
      </c>
      <c r="S159" s="48">
        <v>1</v>
      </c>
      <c r="T159" s="48">
        <v>1</v>
      </c>
      <c r="U159" s="48">
        <v>0</v>
      </c>
      <c r="V159" s="48">
        <v>1</v>
      </c>
      <c r="W159" s="48">
        <v>1</v>
      </c>
      <c r="X159" s="48">
        <f t="shared" si="116"/>
        <v>7</v>
      </c>
      <c r="Y159" s="49">
        <f t="shared" si="117"/>
        <v>14</v>
      </c>
    </row>
    <row r="160" spans="2:26" ht="15.75" hidden="1">
      <c r="B160" s="83"/>
      <c r="C160" s="25" t="s">
        <v>34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0">
        <f t="shared" si="113"/>
        <v>0</v>
      </c>
      <c r="N160" s="20" t="str">
        <f t="shared" si="114"/>
        <v>Score </v>
      </c>
      <c r="O160" s="25"/>
      <c r="P160" s="25"/>
      <c r="Q160" s="25"/>
      <c r="R160" s="25"/>
      <c r="S160" s="25"/>
      <c r="T160" s="25"/>
      <c r="U160" s="25"/>
      <c r="V160" s="25"/>
      <c r="W160" s="25"/>
      <c r="X160" s="20">
        <f t="shared" si="116"/>
        <v>0</v>
      </c>
      <c r="Y160" s="50">
        <f t="shared" si="117"/>
        <v>0</v>
      </c>
      <c r="Z160">
        <f>Y160-$Y$7</f>
        <v>-72</v>
      </c>
    </row>
    <row r="161" spans="2:25" ht="15.75" hidden="1" thickBot="1">
      <c r="B161" s="55"/>
      <c r="C161" s="57" t="s">
        <v>35</v>
      </c>
      <c r="D161" s="52" t="str">
        <f>IF((D160-(D$7+D159))=-1,3,(IF((D160-(D$7+D159))=-2,4,(IF((D160-(D$7+D159))=-3,5,(IF((D160-(D$7+D159))=0,2,(IF((D160-(D$7+D159))=1,1,(IF((D160-(D$7+D159))=2,0,(IF((D160-(D$7+D159))=3," ","  ")))))))))))))</f>
        <v>  </v>
      </c>
      <c r="E161" s="52" t="str">
        <f aca="true" t="shared" si="120" ref="E161:L161">IF((E160-(E$7+E159))=-1,3,(IF((E160-(E$7+E159))=-2,4,(IF((E160-(E$7+E159))=-3,5,(IF((E160-(E$7+E159))=0,2,(IF((E160-(E$7+E159))=1,1,(IF((E160-(E$7+E159))=2,0,(IF((E160-(E$7+E159))=3," ","  ")))))))))))))</f>
        <v>  </v>
      </c>
      <c r="F161" s="52" t="str">
        <f t="shared" si="120"/>
        <v>  </v>
      </c>
      <c r="G161" s="52" t="str">
        <f t="shared" si="120"/>
        <v>  </v>
      </c>
      <c r="H161" s="52" t="str">
        <f t="shared" si="120"/>
        <v>  </v>
      </c>
      <c r="I161" s="52" t="str">
        <f t="shared" si="120"/>
        <v>  </v>
      </c>
      <c r="J161" s="52" t="str">
        <f t="shared" si="120"/>
        <v>  </v>
      </c>
      <c r="K161" s="52" t="str">
        <f t="shared" si="120"/>
        <v>  </v>
      </c>
      <c r="L161" s="52" t="str">
        <f t="shared" si="120"/>
        <v>  </v>
      </c>
      <c r="M161" s="52">
        <f t="shared" si="113"/>
        <v>0</v>
      </c>
      <c r="N161" s="57" t="str">
        <f t="shared" si="114"/>
        <v>Stableford </v>
      </c>
      <c r="O161" s="52" t="str">
        <f>IF((O160-(O$7+O159))=-1,3,(IF((O160-(O$7+O159))=-2,4,(IF((O160-(O$7+O159))=-3,5,(IF((O160-(O$7+O159))=0,2,(IF((O160-(O$7+O159))=1,1,(IF((O160-(O$7+O159))=2,0,(IF((O160-(O$7+O159))=3," ","  ")))))))))))))</f>
        <v>  </v>
      </c>
      <c r="P161" s="52" t="str">
        <f aca="true" t="shared" si="121" ref="P161:W161">IF((P160-(P$7+P159))=-1,3,(IF((P160-(P$7+P159))=-2,4,(IF((P160-(P$7+P159))=-3,5,(IF((P160-(P$7+P159))=0,2,(IF((P160-(P$7+P159))=1,1,(IF((P160-(P$7+P159))=2,0,(IF((P160-(P$7+P159))=3," ","  ")))))))))))))</f>
        <v>  </v>
      </c>
      <c r="Q161" s="52">
        <f t="shared" si="121"/>
        <v>5</v>
      </c>
      <c r="R161" s="52" t="str">
        <f t="shared" si="121"/>
        <v>  </v>
      </c>
      <c r="S161" s="52" t="str">
        <f t="shared" si="121"/>
        <v>  </v>
      </c>
      <c r="T161" s="52" t="str">
        <f t="shared" si="121"/>
        <v>  </v>
      </c>
      <c r="U161" s="52" t="str">
        <f t="shared" si="121"/>
        <v>  </v>
      </c>
      <c r="V161" s="52" t="str">
        <f t="shared" si="121"/>
        <v>  </v>
      </c>
      <c r="W161" s="52" t="str">
        <f t="shared" si="121"/>
        <v>  </v>
      </c>
      <c r="X161" s="52">
        <f t="shared" si="116"/>
        <v>5</v>
      </c>
      <c r="Y161" s="53">
        <f t="shared" si="117"/>
        <v>5</v>
      </c>
    </row>
    <row r="162" spans="2:25" ht="14.25" customHeight="1" hidden="1">
      <c r="B162" s="47"/>
      <c r="C162" s="64" t="s">
        <v>33</v>
      </c>
      <c r="D162" s="58">
        <v>0</v>
      </c>
      <c r="E162" s="58">
        <v>1</v>
      </c>
      <c r="F162" s="58">
        <v>1</v>
      </c>
      <c r="G162" s="58">
        <v>1</v>
      </c>
      <c r="H162" s="58">
        <v>1</v>
      </c>
      <c r="I162" s="58">
        <v>1</v>
      </c>
      <c r="J162" s="58">
        <v>0</v>
      </c>
      <c r="K162" s="58">
        <v>1</v>
      </c>
      <c r="L162" s="58">
        <v>1</v>
      </c>
      <c r="M162" s="58">
        <f t="shared" si="113"/>
        <v>7</v>
      </c>
      <c r="N162" s="64" t="str">
        <f t="shared" si="114"/>
        <v>Coups rendus </v>
      </c>
      <c r="O162" s="58">
        <v>1</v>
      </c>
      <c r="P162" s="58">
        <v>1</v>
      </c>
      <c r="Q162" s="58">
        <v>1</v>
      </c>
      <c r="R162" s="58">
        <v>1</v>
      </c>
      <c r="S162" s="58">
        <v>1</v>
      </c>
      <c r="T162" s="58">
        <v>1</v>
      </c>
      <c r="U162" s="58">
        <v>0</v>
      </c>
      <c r="V162" s="58">
        <v>1</v>
      </c>
      <c r="W162" s="58">
        <v>1</v>
      </c>
      <c r="X162" s="58">
        <f t="shared" si="116"/>
        <v>8</v>
      </c>
      <c r="Y162" s="59">
        <f t="shared" si="117"/>
        <v>15</v>
      </c>
    </row>
    <row r="163" spans="2:26" ht="15.75" hidden="1">
      <c r="B163" s="82"/>
      <c r="C163" s="25" t="s">
        <v>36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0">
        <f t="shared" si="113"/>
        <v>0</v>
      </c>
      <c r="N163" s="20" t="str">
        <f t="shared" si="114"/>
        <v>Score</v>
      </c>
      <c r="O163" s="25"/>
      <c r="P163" s="25"/>
      <c r="Q163" s="25"/>
      <c r="R163" s="25"/>
      <c r="S163" s="25"/>
      <c r="T163" s="25"/>
      <c r="U163" s="25"/>
      <c r="V163" s="25"/>
      <c r="W163" s="25"/>
      <c r="X163" s="20">
        <f t="shared" si="116"/>
        <v>0</v>
      </c>
      <c r="Y163" s="50">
        <f t="shared" si="117"/>
        <v>0</v>
      </c>
      <c r="Z163">
        <f>Y163-$Y$7</f>
        <v>-72</v>
      </c>
    </row>
    <row r="164" spans="2:25" ht="15.75" hidden="1" thickBot="1">
      <c r="B164" s="51"/>
      <c r="C164" s="65" t="s">
        <v>35</v>
      </c>
      <c r="D164" s="60" t="str">
        <f>IF((D163-(D$7+D162))=-1,3,(IF((D163-(D$7+D162))=-2,4,(IF((D163-(D$7+D162))=-3,5,(IF((D163-(D$7+D162))=0,2,(IF((D163-(D$7+D162))=1,1,(IF((D163-(D$7+D162))=2,0,(IF((D163-(D$7+D162))=3," ","  ")))))))))))))</f>
        <v>  </v>
      </c>
      <c r="E164" s="60" t="str">
        <f aca="true" t="shared" si="122" ref="E164:L164">IF((E163-(E$7+E162))=-1,3,(IF((E163-(E$7+E162))=-2,4,(IF((E163-(E$7+E162))=-3,5,(IF((E163-(E$7+E162))=0,2,(IF((E163-(E$7+E162))=1,1,(IF((E163-(E$7+E162))=2,0,(IF((E163-(E$7+E162))=3," ","  ")))))))))))))</f>
        <v>  </v>
      </c>
      <c r="F164" s="60" t="str">
        <f t="shared" si="122"/>
        <v>  </v>
      </c>
      <c r="G164" s="60" t="str">
        <f t="shared" si="122"/>
        <v>  </v>
      </c>
      <c r="H164" s="60" t="str">
        <f t="shared" si="122"/>
        <v>  </v>
      </c>
      <c r="I164" s="60" t="str">
        <f t="shared" si="122"/>
        <v>  </v>
      </c>
      <c r="J164" s="60" t="str">
        <f t="shared" si="122"/>
        <v>  </v>
      </c>
      <c r="K164" s="60" t="str">
        <f t="shared" si="122"/>
        <v>  </v>
      </c>
      <c r="L164" s="60" t="str">
        <f t="shared" si="122"/>
        <v>  </v>
      </c>
      <c r="M164" s="60">
        <f t="shared" si="113"/>
        <v>0</v>
      </c>
      <c r="N164" s="65" t="str">
        <f t="shared" si="114"/>
        <v>Stableford </v>
      </c>
      <c r="O164" s="60" t="str">
        <f>IF((O163-(O$7+O162))=-1,3,(IF((O163-(O$7+O162))=-2,4,(IF((O163-(O$7+O162))=-3,5,(IF((O163-(O$7+O162))=0,2,(IF((O163-(O$7+O162))=1,1,(IF((O163-(O$7+O162))=2,0,(IF((O163-(O$7+O162))=3," ","  ")))))))))))))</f>
        <v>  </v>
      </c>
      <c r="P164" s="60" t="str">
        <f aca="true" t="shared" si="123" ref="P164:W164">IF((P163-(P$7+P162))=-1,3,(IF((P163-(P$7+P162))=-2,4,(IF((P163-(P$7+P162))=-3,5,(IF((P163-(P$7+P162))=0,2,(IF((P163-(P$7+P162))=1,1,(IF((P163-(P$7+P162))=2,0,(IF((P163-(P$7+P162))=3," ","  ")))))))))))))</f>
        <v>  </v>
      </c>
      <c r="Q164" s="60" t="str">
        <f t="shared" si="123"/>
        <v>  </v>
      </c>
      <c r="R164" s="60" t="str">
        <f t="shared" si="123"/>
        <v>  </v>
      </c>
      <c r="S164" s="60" t="str">
        <f t="shared" si="123"/>
        <v>  </v>
      </c>
      <c r="T164" s="60" t="str">
        <f t="shared" si="123"/>
        <v>  </v>
      </c>
      <c r="U164" s="60" t="str">
        <f t="shared" si="123"/>
        <v>  </v>
      </c>
      <c r="V164" s="60" t="str">
        <f t="shared" si="123"/>
        <v>  </v>
      </c>
      <c r="W164" s="60" t="str">
        <f t="shared" si="123"/>
        <v>  </v>
      </c>
      <c r="X164" s="60">
        <f t="shared" si="116"/>
        <v>0</v>
      </c>
      <c r="Y164" s="61">
        <f t="shared" si="117"/>
        <v>0</v>
      </c>
    </row>
    <row r="165" spans="2:25" ht="15" hidden="1">
      <c r="B165" s="54"/>
      <c r="C165" s="56" t="s">
        <v>33</v>
      </c>
      <c r="D165" s="48">
        <v>2</v>
      </c>
      <c r="E165" s="48">
        <v>2</v>
      </c>
      <c r="F165" s="48">
        <v>2</v>
      </c>
      <c r="G165" s="48">
        <v>3</v>
      </c>
      <c r="H165" s="48">
        <v>3</v>
      </c>
      <c r="I165" s="48">
        <v>2</v>
      </c>
      <c r="J165" s="48">
        <v>2</v>
      </c>
      <c r="K165" s="48">
        <v>2</v>
      </c>
      <c r="L165" s="48">
        <v>2</v>
      </c>
      <c r="M165" s="48">
        <f t="shared" si="113"/>
        <v>20</v>
      </c>
      <c r="N165" s="56" t="str">
        <f t="shared" si="114"/>
        <v>Coups rendus </v>
      </c>
      <c r="O165" s="48">
        <v>2</v>
      </c>
      <c r="P165" s="48">
        <v>3</v>
      </c>
      <c r="Q165" s="48">
        <v>2</v>
      </c>
      <c r="R165" s="48">
        <v>2</v>
      </c>
      <c r="S165" s="48">
        <v>2</v>
      </c>
      <c r="T165" s="48">
        <v>3</v>
      </c>
      <c r="U165" s="48">
        <v>2</v>
      </c>
      <c r="V165" s="48">
        <v>2</v>
      </c>
      <c r="W165" s="48">
        <v>2</v>
      </c>
      <c r="X165" s="48">
        <f t="shared" si="116"/>
        <v>20</v>
      </c>
      <c r="Y165" s="49">
        <f t="shared" si="117"/>
        <v>40</v>
      </c>
    </row>
    <row r="166" spans="2:26" ht="15.75" hidden="1">
      <c r="B166" s="62"/>
      <c r="C166" s="25" t="s">
        <v>34</v>
      </c>
      <c r="D166" s="25"/>
      <c r="E166" s="25"/>
      <c r="F166" s="25"/>
      <c r="G166" s="25"/>
      <c r="H166" s="25"/>
      <c r="I166" s="25"/>
      <c r="J166" s="25"/>
      <c r="K166" s="25"/>
      <c r="L166" s="25"/>
      <c r="M166" s="20">
        <f t="shared" si="113"/>
        <v>0</v>
      </c>
      <c r="N166" s="20" t="str">
        <f t="shared" si="114"/>
        <v>Score </v>
      </c>
      <c r="O166" s="25"/>
      <c r="P166" s="25"/>
      <c r="Q166" s="25"/>
      <c r="R166" s="25"/>
      <c r="S166" s="25"/>
      <c r="T166" s="25"/>
      <c r="U166" s="25"/>
      <c r="V166" s="25"/>
      <c r="W166" s="25"/>
      <c r="X166" s="20">
        <f t="shared" si="116"/>
        <v>0</v>
      </c>
      <c r="Y166" s="50">
        <f t="shared" si="117"/>
        <v>0</v>
      </c>
      <c r="Z166">
        <f>Y166-$Y$7</f>
        <v>-72</v>
      </c>
    </row>
    <row r="167" spans="2:25" ht="15.75" hidden="1" thickBot="1">
      <c r="B167" s="55"/>
      <c r="C167" s="57" t="s">
        <v>35</v>
      </c>
      <c r="D167" s="52" t="str">
        <f>IF((D166-(D$7+D165))=-1,3,(IF((D166-(D$7+D165))=-2,4,(IF((D166-(D$7+D165))=-3,5,(IF((D166-(D$7+D165))=0,2,(IF((D166-(D$7+D165))=1,1,(IF((D166-(D$7+D165))=2,0,(IF((D166-(D$7+D165))=3," ","  ")))))))))))))</f>
        <v>  </v>
      </c>
      <c r="E167" s="52" t="str">
        <f aca="true" t="shared" si="124" ref="E167:L167">IF((E166-(E$7+E165))=-1,3,(IF((E166-(E$7+E165))=-2,4,(IF((E166-(E$7+E165))=-3,5,(IF((E166-(E$7+E165))=0,2,(IF((E166-(E$7+E165))=1,1,(IF((E166-(E$7+E165))=2,0,(IF((E166-(E$7+E165))=3," ","  ")))))))))))))</f>
        <v>  </v>
      </c>
      <c r="F167" s="52" t="str">
        <f t="shared" si="124"/>
        <v>  </v>
      </c>
      <c r="G167" s="52" t="str">
        <f t="shared" si="124"/>
        <v>  </v>
      </c>
      <c r="H167" s="52" t="str">
        <f t="shared" si="124"/>
        <v>  </v>
      </c>
      <c r="I167" s="52" t="str">
        <f t="shared" si="124"/>
        <v>  </v>
      </c>
      <c r="J167" s="52" t="str">
        <f t="shared" si="124"/>
        <v>  </v>
      </c>
      <c r="K167" s="52" t="str">
        <f t="shared" si="124"/>
        <v>  </v>
      </c>
      <c r="L167" s="52" t="str">
        <f t="shared" si="124"/>
        <v>  </v>
      </c>
      <c r="M167" s="52">
        <f t="shared" si="113"/>
        <v>0</v>
      </c>
      <c r="N167" s="57" t="str">
        <f t="shared" si="114"/>
        <v>Stableford </v>
      </c>
      <c r="O167" s="52" t="str">
        <f>IF((O166-(O$7+O165))=-1,3,(IF((O166-(O$7+O165))=-2,4,(IF((O166-(O$7+O165))=-3,5,(IF((O166-(O$7+O165))=0,2,(IF((O166-(O$7+O165))=1,1,(IF((O166-(O$7+O165))=2,0,(IF((O166-(O$7+O165))=3," ","  ")))))))))))))</f>
        <v>  </v>
      </c>
      <c r="P167" s="52" t="str">
        <f aca="true" t="shared" si="125" ref="P167:W167">IF((P166-(P$7+P165))=-1,3,(IF((P166-(P$7+P165))=-2,4,(IF((P166-(P$7+P165))=-3,5,(IF((P166-(P$7+P165))=0,2,(IF((P166-(P$7+P165))=1,1,(IF((P166-(P$7+P165))=2,0,(IF((P166-(P$7+P165))=3," ","  ")))))))))))))</f>
        <v>  </v>
      </c>
      <c r="Q167" s="52" t="str">
        <f t="shared" si="125"/>
        <v>  </v>
      </c>
      <c r="R167" s="52" t="str">
        <f t="shared" si="125"/>
        <v>  </v>
      </c>
      <c r="S167" s="52" t="str">
        <f t="shared" si="125"/>
        <v>  </v>
      </c>
      <c r="T167" s="52" t="str">
        <f t="shared" si="125"/>
        <v>  </v>
      </c>
      <c r="U167" s="52" t="str">
        <f t="shared" si="125"/>
        <v>  </v>
      </c>
      <c r="V167" s="52" t="str">
        <f t="shared" si="125"/>
        <v>  </v>
      </c>
      <c r="W167" s="52" t="str">
        <f t="shared" si="125"/>
        <v>  </v>
      </c>
      <c r="X167" s="52">
        <f t="shared" si="116"/>
        <v>0</v>
      </c>
      <c r="Y167" s="53">
        <f t="shared" si="117"/>
        <v>0</v>
      </c>
    </row>
    <row r="168" spans="2:25" ht="15" hidden="1">
      <c r="B168" s="47"/>
      <c r="C168" s="64" t="s">
        <v>33</v>
      </c>
      <c r="D168" s="58">
        <v>1</v>
      </c>
      <c r="E168" s="58">
        <v>1</v>
      </c>
      <c r="F168" s="58">
        <v>2</v>
      </c>
      <c r="G168" s="58">
        <v>2</v>
      </c>
      <c r="H168" s="58">
        <v>2</v>
      </c>
      <c r="I168" s="58">
        <v>2</v>
      </c>
      <c r="J168" s="58">
        <v>1</v>
      </c>
      <c r="K168" s="58">
        <v>1</v>
      </c>
      <c r="L168" s="58">
        <v>2</v>
      </c>
      <c r="M168" s="58">
        <f t="shared" si="113"/>
        <v>14</v>
      </c>
      <c r="N168" s="64" t="str">
        <f t="shared" si="114"/>
        <v>Coups rendus </v>
      </c>
      <c r="O168" s="58">
        <v>2</v>
      </c>
      <c r="P168" s="58">
        <v>2</v>
      </c>
      <c r="Q168" s="58">
        <v>1</v>
      </c>
      <c r="R168" s="58">
        <v>1</v>
      </c>
      <c r="S168" s="58">
        <v>1</v>
      </c>
      <c r="T168" s="58">
        <v>2</v>
      </c>
      <c r="U168" s="58">
        <v>1</v>
      </c>
      <c r="V168" s="58">
        <v>2</v>
      </c>
      <c r="W168" s="58">
        <v>2</v>
      </c>
      <c r="X168" s="58">
        <f t="shared" si="116"/>
        <v>14</v>
      </c>
      <c r="Y168" s="59">
        <f t="shared" si="117"/>
        <v>28</v>
      </c>
    </row>
    <row r="169" spans="2:26" ht="15.75" hidden="1">
      <c r="B169" s="63"/>
      <c r="C169" s="25" t="s">
        <v>36</v>
      </c>
      <c r="D169" s="25"/>
      <c r="E169" s="25"/>
      <c r="F169" s="25"/>
      <c r="G169" s="25"/>
      <c r="H169" s="25"/>
      <c r="I169" s="25"/>
      <c r="J169" s="25"/>
      <c r="K169" s="25"/>
      <c r="L169" s="25"/>
      <c r="M169" s="20">
        <f t="shared" si="113"/>
        <v>0</v>
      </c>
      <c r="N169" s="20" t="str">
        <f t="shared" si="114"/>
        <v>Score</v>
      </c>
      <c r="O169" s="25"/>
      <c r="P169" s="25"/>
      <c r="Q169" s="25"/>
      <c r="R169" s="25"/>
      <c r="S169" s="25"/>
      <c r="T169" s="25"/>
      <c r="U169" s="25"/>
      <c r="V169" s="25"/>
      <c r="W169" s="25"/>
      <c r="X169" s="20">
        <f t="shared" si="116"/>
        <v>0</v>
      </c>
      <c r="Y169" s="50">
        <f t="shared" si="117"/>
        <v>0</v>
      </c>
      <c r="Z169">
        <f>Y169-$Y$7</f>
        <v>-72</v>
      </c>
    </row>
    <row r="170" spans="2:25" ht="15.75" hidden="1" thickBot="1">
      <c r="B170" s="51"/>
      <c r="C170" s="65" t="s">
        <v>35</v>
      </c>
      <c r="D170" s="60" t="str">
        <f>IF((D169-(D$7+D168))=-1,3,(IF((D169-(D$7+D168))=-2,4,(IF((D169-(D$7+D168))=-3,5,(IF((D169-(D$7+D168))=0,2,(IF((D169-(D$7+D168))=1,1,(IF((D169-(D$7+D168))=2,0,(IF((D169-(D$7+D168))=3," ","  ")))))))))))))</f>
        <v>  </v>
      </c>
      <c r="E170" s="60" t="str">
        <f aca="true" t="shared" si="126" ref="E170:L170">IF((E169-(E$7+E168))=-1,3,(IF((E169-(E$7+E168))=-2,4,(IF((E169-(E$7+E168))=-3,5,(IF((E169-(E$7+E168))=0,2,(IF((E169-(E$7+E168))=1,1,(IF((E169-(E$7+E168))=2,0,(IF((E169-(E$7+E168))=3," ","  ")))))))))))))</f>
        <v>  </v>
      </c>
      <c r="F170" s="60" t="str">
        <f t="shared" si="126"/>
        <v>  </v>
      </c>
      <c r="G170" s="60" t="str">
        <f t="shared" si="126"/>
        <v>  </v>
      </c>
      <c r="H170" s="60" t="str">
        <f t="shared" si="126"/>
        <v>  </v>
      </c>
      <c r="I170" s="60" t="str">
        <f t="shared" si="126"/>
        <v>  </v>
      </c>
      <c r="J170" s="60" t="str">
        <f t="shared" si="126"/>
        <v>  </v>
      </c>
      <c r="K170" s="60" t="str">
        <f t="shared" si="126"/>
        <v>  </v>
      </c>
      <c r="L170" s="60" t="str">
        <f t="shared" si="126"/>
        <v>  </v>
      </c>
      <c r="M170" s="60">
        <f t="shared" si="113"/>
        <v>0</v>
      </c>
      <c r="N170" s="65" t="str">
        <f t="shared" si="114"/>
        <v>Stableford </v>
      </c>
      <c r="O170" s="60" t="str">
        <f>IF((O169-(O$7+O168))=-1,3,(IF((O169-(O$7+O168))=-2,4,(IF((O169-(O$7+O168))=-3,5,(IF((O169-(O$7+O168))=0,2,(IF((O169-(O$7+O168))=1,1,(IF((O169-(O$7+O168))=2,0,(IF((O169-(O$7+O168))=3," ","  ")))))))))))))</f>
        <v>  </v>
      </c>
      <c r="P170" s="60" t="str">
        <f aca="true" t="shared" si="127" ref="P170:W170">IF((P169-(P$7+P168))=-1,3,(IF((P169-(P$7+P168))=-2,4,(IF((P169-(P$7+P168))=-3,5,(IF((P169-(P$7+P168))=0,2,(IF((P169-(P$7+P168))=1,1,(IF((P169-(P$7+P168))=2,0,(IF((P169-(P$7+P168))=3," ","  ")))))))))))))</f>
        <v>  </v>
      </c>
      <c r="Q170" s="60" t="str">
        <f t="shared" si="127"/>
        <v>  </v>
      </c>
      <c r="R170" s="60" t="str">
        <f t="shared" si="127"/>
        <v>  </v>
      </c>
      <c r="S170" s="60" t="str">
        <f t="shared" si="127"/>
        <v>  </v>
      </c>
      <c r="T170" s="60" t="str">
        <f t="shared" si="127"/>
        <v>  </v>
      </c>
      <c r="U170" s="60" t="str">
        <f t="shared" si="127"/>
        <v>  </v>
      </c>
      <c r="V170" s="60" t="str">
        <f t="shared" si="127"/>
        <v>  </v>
      </c>
      <c r="W170" s="60" t="str">
        <f t="shared" si="127"/>
        <v>  </v>
      </c>
      <c r="X170" s="60">
        <f t="shared" si="116"/>
        <v>0</v>
      </c>
      <c r="Y170" s="61">
        <f t="shared" si="117"/>
        <v>0</v>
      </c>
    </row>
    <row r="171" spans="2:25" ht="15" hidden="1">
      <c r="B171" s="54"/>
      <c r="C171" s="56" t="s">
        <v>33</v>
      </c>
      <c r="D171" s="48">
        <v>2</v>
      </c>
      <c r="E171" s="48">
        <v>2</v>
      </c>
      <c r="F171" s="48">
        <v>2</v>
      </c>
      <c r="G171" s="48">
        <v>3</v>
      </c>
      <c r="H171" s="48">
        <v>3</v>
      </c>
      <c r="I171" s="48">
        <v>2</v>
      </c>
      <c r="J171" s="48">
        <v>2</v>
      </c>
      <c r="K171" s="48">
        <v>2</v>
      </c>
      <c r="L171" s="48">
        <v>2</v>
      </c>
      <c r="M171" s="48">
        <f>SUM(D171:L171)</f>
        <v>20</v>
      </c>
      <c r="N171" s="56" t="str">
        <f>C171</f>
        <v>Coups rendus </v>
      </c>
      <c r="O171" s="48">
        <v>2</v>
      </c>
      <c r="P171" s="48">
        <v>3</v>
      </c>
      <c r="Q171" s="48">
        <v>2</v>
      </c>
      <c r="R171" s="48">
        <v>2</v>
      </c>
      <c r="S171" s="48">
        <v>2</v>
      </c>
      <c r="T171" s="48">
        <v>3</v>
      </c>
      <c r="U171" s="48">
        <v>2</v>
      </c>
      <c r="V171" s="48">
        <v>2</v>
      </c>
      <c r="W171" s="48">
        <v>2</v>
      </c>
      <c r="X171" s="48">
        <f>SUM(O171:W171)</f>
        <v>20</v>
      </c>
      <c r="Y171" s="49">
        <f>M171+X171</f>
        <v>40</v>
      </c>
    </row>
    <row r="172" spans="2:26" ht="15.75" hidden="1">
      <c r="B172" s="83"/>
      <c r="C172" s="25" t="s">
        <v>34</v>
      </c>
      <c r="D172" s="25"/>
      <c r="E172" s="25"/>
      <c r="F172" s="25"/>
      <c r="G172" s="25"/>
      <c r="H172" s="25"/>
      <c r="I172" s="25"/>
      <c r="J172" s="25"/>
      <c r="K172" s="25"/>
      <c r="L172" s="25"/>
      <c r="M172" s="20">
        <f>SUM(D172:L172)</f>
        <v>0</v>
      </c>
      <c r="N172" s="20" t="str">
        <f>C172</f>
        <v>Score </v>
      </c>
      <c r="O172" s="25"/>
      <c r="P172" s="25"/>
      <c r="Q172" s="25"/>
      <c r="R172" s="25"/>
      <c r="S172" s="25"/>
      <c r="T172" s="25"/>
      <c r="U172" s="25"/>
      <c r="V172" s="25"/>
      <c r="W172" s="25"/>
      <c r="X172" s="20">
        <f>SUM(O172:W172)</f>
        <v>0</v>
      </c>
      <c r="Y172" s="50">
        <f>M172+X172</f>
        <v>0</v>
      </c>
      <c r="Z172">
        <f>Y172-$Y$7</f>
        <v>-72</v>
      </c>
    </row>
    <row r="173" spans="2:25" ht="15.75" hidden="1" thickBot="1">
      <c r="B173" s="55"/>
      <c r="C173" s="57" t="s">
        <v>35</v>
      </c>
      <c r="D173" s="52" t="str">
        <f>IF((D172-(D$7+D171))=-1,3,(IF((D172-(D$7+D171))=-2,4,(IF((D172-(D$7+D171))=-3,5,(IF((D172-(D$7+D171))=0,2,(IF((D172-(D$7+D171))=1,1,(IF((D172-(D$7+D171))=2,0,(IF((D172-(D$7+D171))=3," ","  ")))))))))))))</f>
        <v>  </v>
      </c>
      <c r="E173" s="52" t="str">
        <f aca="true" t="shared" si="128" ref="E173:L173">IF((E172-(E$7+E171))=-1,3,(IF((E172-(E$7+E171))=-2,4,(IF((E172-(E$7+E171))=-3,5,(IF((E172-(E$7+E171))=0,2,(IF((E172-(E$7+E171))=1,1,(IF((E172-(E$7+E171))=2,0,(IF((E172-(E$7+E171))=3," ","  ")))))))))))))</f>
        <v>  </v>
      </c>
      <c r="F173" s="52" t="str">
        <f t="shared" si="128"/>
        <v>  </v>
      </c>
      <c r="G173" s="52" t="str">
        <f t="shared" si="128"/>
        <v>  </v>
      </c>
      <c r="H173" s="52" t="str">
        <f t="shared" si="128"/>
        <v>  </v>
      </c>
      <c r="I173" s="52" t="str">
        <f t="shared" si="128"/>
        <v>  </v>
      </c>
      <c r="J173" s="52" t="str">
        <f t="shared" si="128"/>
        <v>  </v>
      </c>
      <c r="K173" s="52" t="str">
        <f t="shared" si="128"/>
        <v>  </v>
      </c>
      <c r="L173" s="52" t="str">
        <f t="shared" si="128"/>
        <v>  </v>
      </c>
      <c r="M173" s="52">
        <f>SUM(D173:L173)</f>
        <v>0</v>
      </c>
      <c r="N173" s="57" t="str">
        <f>C173</f>
        <v>Stableford </v>
      </c>
      <c r="O173" s="52" t="str">
        <f>IF((O172-(O$7+O171))=-1,3,(IF((O172-(O$7+O171))=-2,4,(IF((O172-(O$7+O171))=-3,5,(IF((O172-(O$7+O171))=0,2,(IF((O172-(O$7+O171))=1,1,(IF((O172-(O$7+O171))=2,0,(IF((O172-(O$7+O171))=3," ","  ")))))))))))))</f>
        <v>  </v>
      </c>
      <c r="P173" s="52" t="str">
        <f aca="true" t="shared" si="129" ref="P173:W173">IF((P172-(P$7+P171))=-1,3,(IF((P172-(P$7+P171))=-2,4,(IF((P172-(P$7+P171))=-3,5,(IF((P172-(P$7+P171))=0,2,(IF((P172-(P$7+P171))=1,1,(IF((P172-(P$7+P171))=2,0,(IF((P172-(P$7+P171))=3," ","  ")))))))))))))</f>
        <v>  </v>
      </c>
      <c r="Q173" s="52" t="str">
        <f t="shared" si="129"/>
        <v>  </v>
      </c>
      <c r="R173" s="52" t="str">
        <f t="shared" si="129"/>
        <v>  </v>
      </c>
      <c r="S173" s="52" t="str">
        <f t="shared" si="129"/>
        <v>  </v>
      </c>
      <c r="T173" s="52" t="str">
        <f t="shared" si="129"/>
        <v>  </v>
      </c>
      <c r="U173" s="52" t="str">
        <f t="shared" si="129"/>
        <v>  </v>
      </c>
      <c r="V173" s="52" t="str">
        <f t="shared" si="129"/>
        <v>  </v>
      </c>
      <c r="W173" s="52" t="str">
        <f t="shared" si="129"/>
        <v>  </v>
      </c>
      <c r="X173" s="52">
        <f>SUM(O173:W173)</f>
        <v>0</v>
      </c>
      <c r="Y173" s="53">
        <f>M173+X173</f>
        <v>0</v>
      </c>
    </row>
    <row r="174" spans="1:28" ht="15">
      <c r="A174" s="88"/>
      <c r="B174" s="133"/>
      <c r="C174" s="134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4"/>
      <c r="O174" s="133"/>
      <c r="P174" s="133"/>
      <c r="Q174" s="133"/>
      <c r="R174" s="133"/>
      <c r="S174" s="133"/>
      <c r="T174" s="133"/>
      <c r="U174" s="133"/>
      <c r="V174" s="133"/>
      <c r="W174" s="133"/>
      <c r="X174" s="133"/>
      <c r="Y174" s="133"/>
      <c r="Z174" s="88"/>
      <c r="AA174" s="132"/>
      <c r="AB174" s="132"/>
    </row>
    <row r="175" spans="15:28" ht="16.5" customHeight="1" thickBot="1">
      <c r="O175" s="150"/>
      <c r="P175" s="150"/>
      <c r="AB175" s="2" t="s">
        <v>31</v>
      </c>
    </row>
    <row r="176" spans="9:32" ht="36.75" thickBot="1">
      <c r="I176" s="43" t="s">
        <v>0</v>
      </c>
      <c r="J176" s="21" t="s">
        <v>23</v>
      </c>
      <c r="K176" s="21" t="s">
        <v>2</v>
      </c>
      <c r="L176" s="21" t="s">
        <v>21</v>
      </c>
      <c r="N176" s="35" t="s">
        <v>146</v>
      </c>
      <c r="O176" s="151" t="s">
        <v>1</v>
      </c>
      <c r="P176" s="150"/>
      <c r="AA176" s="37" t="s">
        <v>66</v>
      </c>
      <c r="AB176" s="37" t="s">
        <v>65</v>
      </c>
      <c r="AC176" s="37" t="s">
        <v>25</v>
      </c>
      <c r="AD176" s="37" t="s">
        <v>64</v>
      </c>
      <c r="AE176" s="37" t="s">
        <v>24</v>
      </c>
      <c r="AF176" s="37"/>
    </row>
    <row r="177" spans="3:32" ht="15">
      <c r="C177" s="1" t="s">
        <v>16</v>
      </c>
      <c r="D177" s="10" t="s">
        <v>17</v>
      </c>
      <c r="E177" s="9" t="s">
        <v>18</v>
      </c>
      <c r="F177" s="11" t="s">
        <v>19</v>
      </c>
      <c r="G177" s="12" t="s">
        <v>20</v>
      </c>
      <c r="H177" s="79">
        <v>36</v>
      </c>
      <c r="I177" s="206" t="str">
        <f>B10</f>
        <v>ASer</v>
      </c>
      <c r="J177" s="155">
        <v>21.600000000000005</v>
      </c>
      <c r="K177" s="32">
        <f aca="true" t="shared" si="130" ref="K177:K208">IF(J177&gt;36,($H$177+(J177-36)),((J177*($E$178)/113))+($E$179-$Y$7))</f>
        <v>24.831858407079647</v>
      </c>
      <c r="L177" s="31">
        <f>IF(J177&lt;4.5,1,(IF(J177&lt;11.5,2,(IF(J177&lt;18.5,3,(IF(J177&lt;26.5,4,(IF(J177&lt;37,5,6)))))))))</f>
        <v>4</v>
      </c>
      <c r="N177" s="36">
        <f>IF(Y10=0,J177,(IF(J177&gt;36,(J177-AB177),(IF(AE177&gt;0,(J177-((AE177))*(AB177)),(IF(AD177&lt;AC177,(J177+AA177),J177)))))))</f>
        <v>21.700000000000006</v>
      </c>
      <c r="O177" s="150"/>
      <c r="P177" s="150"/>
      <c r="AA177" s="38">
        <f aca="true" t="shared" si="131" ref="AA177:AA209">IF(J177&lt;26.5,0.1,(IF(J177&lt;37,0.2,0)))</f>
        <v>0.1</v>
      </c>
      <c r="AB177" s="38">
        <f>IF(Y11=0,0,(IF(J177&lt;4.5,0.1,(IF(J177&lt;11.5,0.2,(IF(J177&lt;18.5,0.3,(IF(J177&lt;26.5,0.4,(IF(J177&lt;36.1,0.5,((Y11-36)))))))))))))</f>
        <v>0.4</v>
      </c>
      <c r="AC177" s="38">
        <f>IF(J177&lt;4.5,(-1+$E$180),(IF(J177&lt;11.5,(-2+$E$180),(IF(J177&lt;18.5,(-3+$E$180),(IF(J177&lt;26.5,(-4+$E$180),(IF(J177&lt;36.1,(-5+$E$180),0)))))))))</f>
        <v>-4</v>
      </c>
      <c r="AD177" s="38">
        <f>Y11-36</f>
        <v>-13</v>
      </c>
      <c r="AE177" s="38">
        <f>IF(AD177&gt;0,(AD177),0)</f>
        <v>0</v>
      </c>
      <c r="AF177" s="39"/>
    </row>
    <row r="178" spans="3:32" ht="15">
      <c r="C178" s="1" t="s">
        <v>6</v>
      </c>
      <c r="D178" s="10">
        <v>132</v>
      </c>
      <c r="E178" s="13">
        <v>132</v>
      </c>
      <c r="F178" s="13">
        <v>127</v>
      </c>
      <c r="G178" s="13">
        <v>125</v>
      </c>
      <c r="H178" s="80">
        <f>IF(H177&gt;60,54,((H177*$E$178)/113)+$E$179-$Y$7)</f>
        <v>41.653097345132736</v>
      </c>
      <c r="I178" s="206" t="str">
        <f>B13</f>
        <v>STry</v>
      </c>
      <c r="J178" s="155">
        <v>17.100000000000005</v>
      </c>
      <c r="K178" s="32">
        <f t="shared" si="130"/>
        <v>19.575221238938052</v>
      </c>
      <c r="L178" s="33">
        <f aca="true" t="shared" si="132" ref="L178:L209">IF(J178&lt;4.5,1,(IF(J178&lt;11.5,2,(IF(J178&lt;18.5,3,(IF(J178&lt;26.5,4,(IF(J178&lt;37,5,6)))))))))</f>
        <v>3</v>
      </c>
      <c r="N178" s="36">
        <f>IF(Y13=0,J178,(IF(J178&gt;36,(J178-AB178),(IF(AE178&gt;0,(J178-((AE178))*(AB178)),(IF(AD178&lt;AC178,(J178+AA178),J178)))))))</f>
        <v>17.200000000000006</v>
      </c>
      <c r="Q178" t="s">
        <v>1</v>
      </c>
      <c r="AA178" s="38">
        <f t="shared" si="131"/>
        <v>0.1</v>
      </c>
      <c r="AB178" s="38">
        <f>IF(Y14=0,0,(IF(J178&lt;4.5,0.1,(IF(J178&lt;11.5,0.2,(IF(J178&lt;18.5,0.3,(IF(J178&lt;26.5,0.4,(IF(J178&lt;37,0.5,((Y14-36)))))))))))))</f>
        <v>0.3</v>
      </c>
      <c r="AC178" s="38">
        <f aca="true" t="shared" si="133" ref="AC178:AC231">IF(J178&lt;4.5,(-1+$E$180),(IF(J178&lt;11.5,(-2+$E$180),(IF(J178&lt;18.5,(-3+$E$180),(IF(J178&lt;26.5,(-4+$E$180),(IF(J178&lt;36.1,(-5+$E$180),0)))))))))</f>
        <v>-3</v>
      </c>
      <c r="AD178" s="38">
        <f>Y14-36</f>
        <v>-14</v>
      </c>
      <c r="AE178" s="38">
        <f aca="true" t="shared" si="134" ref="AE178:AE231">IF(AD178&gt;0,(AD178),0)</f>
        <v>0</v>
      </c>
      <c r="AF178" s="39"/>
    </row>
    <row r="179" spans="3:32" ht="15">
      <c r="C179" s="1" t="s">
        <v>7</v>
      </c>
      <c r="D179" s="10">
        <v>72.3</v>
      </c>
      <c r="E179" s="13">
        <v>71.6</v>
      </c>
      <c r="F179" s="13">
        <v>73.2</v>
      </c>
      <c r="G179" s="13">
        <v>72.6</v>
      </c>
      <c r="I179" s="209" t="str">
        <f>B16</f>
        <v>PThi</v>
      </c>
      <c r="J179" s="155">
        <v>21.5</v>
      </c>
      <c r="K179" s="32">
        <f t="shared" si="130"/>
        <v>24.715044247787606</v>
      </c>
      <c r="L179" s="33">
        <f t="shared" si="132"/>
        <v>4</v>
      </c>
      <c r="N179" s="36" t="e">
        <f>IF(Y16=0,J179,(IF(J179&gt;36,(J179-AB179),(IF(AE179&gt;0,(J179-((AE179))*(AB179)),(IF(AD179&lt;AC179,(J179+AA179),J179)))))))</f>
        <v>#VALUE!</v>
      </c>
      <c r="AA179" s="38">
        <f t="shared" si="131"/>
        <v>0.1</v>
      </c>
      <c r="AB179" s="38" t="e">
        <f>IF(Y17=0,0,(IF(J179&lt;4.5,0.1,(IF(J179&lt;11.5,0.2,(IF(J179&lt;18.5,0.3,(IF(J179&lt;26.5,0.4,(IF(J179&lt;37,0.5,((Y17-36)))))))))))))</f>
        <v>#VALUE!</v>
      </c>
      <c r="AC179" s="38">
        <f t="shared" si="133"/>
        <v>-4</v>
      </c>
      <c r="AD179" s="38" t="e">
        <f>Y17-36</f>
        <v>#VALUE!</v>
      </c>
      <c r="AE179" s="38" t="e">
        <f t="shared" si="134"/>
        <v>#VALUE!</v>
      </c>
      <c r="AF179" s="39"/>
    </row>
    <row r="180" spans="3:32" ht="15">
      <c r="C180" s="70" t="s">
        <v>57</v>
      </c>
      <c r="D180" s="71"/>
      <c r="E180" s="71">
        <v>0</v>
      </c>
      <c r="F180" s="13"/>
      <c r="G180" s="13"/>
      <c r="I180" s="154" t="str">
        <f>B19</f>
        <v>GDub</v>
      </c>
      <c r="J180" s="155">
        <v>21.5</v>
      </c>
      <c r="K180" s="32">
        <f t="shared" si="130"/>
        <v>24.715044247787606</v>
      </c>
      <c r="L180" s="33">
        <f t="shared" si="132"/>
        <v>4</v>
      </c>
      <c r="N180" s="36">
        <f>IF(Y19=0,J180,(IF(J180&gt;36,(J180-AB180),(IF(AE180&gt;0,(J180-((AE180))*(AB180)),(IF(AD180&lt;AC180,(J180+AA180),J180)))))))</f>
        <v>21.5</v>
      </c>
      <c r="AA180" s="38">
        <f t="shared" si="131"/>
        <v>0.1</v>
      </c>
      <c r="AB180" s="38">
        <f>IF(Y20=0,0,(IF(J180&lt;4.5,0.1,(IF(J180&lt;11.5,0.2,(IF(J180&lt;18.5,0.3,(IF(J180&lt;26.5,0.4,(IF(J180&lt;37,0.5,((Y20-36)))))))))))))</f>
        <v>0</v>
      </c>
      <c r="AC180" s="38">
        <f t="shared" si="133"/>
        <v>-4</v>
      </c>
      <c r="AD180" s="38">
        <f>Y20-36</f>
        <v>-36</v>
      </c>
      <c r="AE180" s="38">
        <f t="shared" si="134"/>
        <v>0</v>
      </c>
      <c r="AF180" s="39"/>
    </row>
    <row r="181" spans="9:32" ht="15">
      <c r="I181" s="206" t="str">
        <f>B22</f>
        <v>PhLau</v>
      </c>
      <c r="J181" s="155">
        <v>13</v>
      </c>
      <c r="K181" s="32">
        <f t="shared" si="130"/>
        <v>14.785840707964596</v>
      </c>
      <c r="L181" s="33">
        <f t="shared" si="132"/>
        <v>3</v>
      </c>
      <c r="N181" s="36">
        <f>IF(Y22=0,J181,(IF(J181&gt;36,(J181-AB181),(IF(AE181&gt;0,(J181-((AE181))*(AB181)),(IF(AD181&lt;AC181,(J181+AA181),J181)))))))</f>
        <v>13.1</v>
      </c>
      <c r="Q181" t="s">
        <v>1</v>
      </c>
      <c r="AA181" s="38">
        <f t="shared" si="131"/>
        <v>0.1</v>
      </c>
      <c r="AB181" s="38">
        <f>IF(Y23=0,0,(IF(J181&lt;4.5,0.1,(IF(J181&lt;11.5,0.2,(IF(J181&lt;18.5,0.3,(IF(J181&lt;26.5,0.4,(IF(J181&lt;37,0.5,((Y23-36)))))))))))))</f>
        <v>0.3</v>
      </c>
      <c r="AC181" s="38">
        <f t="shared" si="133"/>
        <v>-3</v>
      </c>
      <c r="AD181" s="38">
        <f>Y23-36</f>
        <v>-7</v>
      </c>
      <c r="AE181" s="38">
        <f t="shared" si="134"/>
        <v>0</v>
      </c>
      <c r="AF181" s="39"/>
    </row>
    <row r="182" spans="9:32" ht="15">
      <c r="I182" s="154" t="str">
        <f>B25</f>
        <v>JpCho</v>
      </c>
      <c r="J182" s="155">
        <v>22.6</v>
      </c>
      <c r="K182" s="32">
        <f t="shared" si="130"/>
        <v>25.999999999999996</v>
      </c>
      <c r="L182" s="33">
        <f t="shared" si="132"/>
        <v>4</v>
      </c>
      <c r="N182" s="36">
        <f>IF(Y25=0,J182,(IF(J182&gt;36,(J182-AB182),(IF(AE182&gt;0,(J182-((AE182))*(AB182)),(IF(AD182&lt;AC182,(J182+AA182),J182)))))))</f>
        <v>22.6</v>
      </c>
      <c r="AA182" s="38">
        <f t="shared" si="131"/>
        <v>0.1</v>
      </c>
      <c r="AB182" s="38">
        <f>IF(Y26=0,0,(IF(J182&lt;4.5,0.1,(IF(J182&lt;11.5,0.2,(IF(J182&lt;18.5,0.3,(IF(J182&lt;26.5,0.4,(IF(J182&lt;37,0.5,((Y26-36)))))))))))))</f>
        <v>0</v>
      </c>
      <c r="AC182" s="38">
        <f t="shared" si="133"/>
        <v>-4</v>
      </c>
      <c r="AD182" s="38">
        <f>Y26-36</f>
        <v>-36</v>
      </c>
      <c r="AE182" s="38">
        <f t="shared" si="134"/>
        <v>0</v>
      </c>
      <c r="AF182" s="39"/>
    </row>
    <row r="183" spans="9:32" ht="15">
      <c r="I183" s="206" t="str">
        <f>B28</f>
        <v>GGar</v>
      </c>
      <c r="J183" s="155">
        <v>21.800000000000004</v>
      </c>
      <c r="K183" s="32">
        <f t="shared" si="130"/>
        <v>25.065486725663714</v>
      </c>
      <c r="L183" s="33">
        <f t="shared" si="132"/>
        <v>4</v>
      </c>
      <c r="N183" s="36">
        <f>IF(Y28=0,J183,(IF(J183&gt;36,(J183-AB183),(IF(AE183&gt;0,(J183-((AE183))*(AB183)),(IF(AD183&lt;AC183,(J183+AA183),J183)))))))</f>
        <v>21.900000000000006</v>
      </c>
      <c r="AA183" s="38">
        <f t="shared" si="131"/>
        <v>0.1</v>
      </c>
      <c r="AB183" s="38">
        <f>IF(Y29=0,0,(IF(J183&lt;4.5,0.1,(IF(J183&lt;11.5,0.2,(IF(J183&lt;18.5,0.3,(IF(J183&lt;26.5,0.4,(IF(J183&lt;37,0.5,((Y29-36)))))))))))))</f>
        <v>0.4</v>
      </c>
      <c r="AC183" s="38">
        <f t="shared" si="133"/>
        <v>-4</v>
      </c>
      <c r="AD183" s="38">
        <f>Y29-36</f>
        <v>-6</v>
      </c>
      <c r="AE183" s="38">
        <f t="shared" si="134"/>
        <v>0</v>
      </c>
      <c r="AF183" s="39"/>
    </row>
    <row r="184" spans="9:32" ht="15">
      <c r="I184" s="154" t="str">
        <f>B31</f>
        <v>NGar</v>
      </c>
      <c r="J184" s="155">
        <v>30.5</v>
      </c>
      <c r="K184" s="32">
        <f t="shared" si="130"/>
        <v>35.22831858407079</v>
      </c>
      <c r="L184" s="33">
        <f t="shared" si="132"/>
        <v>5</v>
      </c>
      <c r="N184" s="36">
        <f>IF(Y31=0,J184,(IF(J184&gt;36,(J184-AB184),(IF(AE184&gt;0,(J184-((AE184))*(AB184)),(IF(AD184&lt;AC184,(J184+AA184),J184)))))))</f>
        <v>30.5</v>
      </c>
      <c r="O184" t="s">
        <v>1</v>
      </c>
      <c r="AA184" s="38">
        <f t="shared" si="131"/>
        <v>0.2</v>
      </c>
      <c r="AB184" s="38">
        <f>IF(Y32=0,0,(IF(J184&lt;4.5,0.1,(IF(J184&lt;11.5,0.2,(IF(J184&lt;18.5,0.3,(IF(J184&lt;26.5,0.4,(IF(J184&lt;37,0.5,((Y32-36)))))))))))))</f>
        <v>0</v>
      </c>
      <c r="AC184" s="38">
        <f t="shared" si="133"/>
        <v>-5</v>
      </c>
      <c r="AD184" s="38">
        <f>Y32-36</f>
        <v>-36</v>
      </c>
      <c r="AE184" s="38">
        <f t="shared" si="134"/>
        <v>0</v>
      </c>
      <c r="AF184" s="39"/>
    </row>
    <row r="185" spans="9:32" ht="15">
      <c r="I185" s="154" t="str">
        <f>B34</f>
        <v>SiPB</v>
      </c>
      <c r="J185" s="155">
        <v>21.3</v>
      </c>
      <c r="K185" s="32">
        <f t="shared" si="130"/>
        <v>24.481415929203532</v>
      </c>
      <c r="L185" s="33">
        <f t="shared" si="132"/>
        <v>4</v>
      </c>
      <c r="N185" s="36">
        <f>IF(Y34=0,J185,(IF(J185&gt;36,(J185-AB185),(IF(AE185&gt;0,(J185-((AE185))*(AB185)),(IF(AD185&lt;AC185,(J185+AA185),J185)))))))</f>
        <v>21.3</v>
      </c>
      <c r="AA185" s="38">
        <f t="shared" si="131"/>
        <v>0.1</v>
      </c>
      <c r="AB185" s="38">
        <f>IF(Y35=0,0,(IF(J185&lt;4.5,0.1,(IF(J185&lt;11.5,0.2,(IF(J185&lt;18.5,0.3,(IF(J185&lt;26.5,0.4,(IF(J185&lt;37,0.5,((Y35-36)))))))))))))</f>
        <v>0</v>
      </c>
      <c r="AC185" s="38">
        <f t="shared" si="133"/>
        <v>-4</v>
      </c>
      <c r="AD185" s="38">
        <f>Y35-36</f>
        <v>-36</v>
      </c>
      <c r="AE185" s="38">
        <f t="shared" si="134"/>
        <v>0</v>
      </c>
      <c r="AF185" s="39"/>
    </row>
    <row r="186" spans="9:32" ht="15">
      <c r="I186" s="154" t="str">
        <f>B37</f>
        <v>CSyl</v>
      </c>
      <c r="J186" s="155">
        <v>10.1</v>
      </c>
      <c r="K186" s="32">
        <f t="shared" si="130"/>
        <v>11.39823008849557</v>
      </c>
      <c r="L186" s="33">
        <f t="shared" si="132"/>
        <v>2</v>
      </c>
      <c r="N186" s="36">
        <f>IF(Y37=0,J186,(IF(J186&gt;36,(J186-AB186),(IF(AE186&gt;0,(J186-((AE186))*(AB186)),(IF(AD186&lt;AC186,(J186+AA186),J186)))))))</f>
        <v>10.1</v>
      </c>
      <c r="AA186" s="38">
        <f t="shared" si="131"/>
        <v>0.1</v>
      </c>
      <c r="AB186" s="38">
        <f>IF(Y38=0,0,(IF(J186&lt;4.5,0.1,(IF(J186&lt;11.5,0.2,(IF(J186&lt;18.5,0.3,(IF(J186&lt;26.5,0.4,(IF(J186&lt;37,0.5,((Y38-36)))))))))))))</f>
        <v>0.2</v>
      </c>
      <c r="AC186" s="38">
        <f t="shared" si="133"/>
        <v>-2</v>
      </c>
      <c r="AD186" s="38">
        <f>Y38-36</f>
        <v>-26</v>
      </c>
      <c r="AE186" s="38">
        <f t="shared" si="134"/>
        <v>0</v>
      </c>
      <c r="AF186" s="39"/>
    </row>
    <row r="187" spans="9:32" ht="15">
      <c r="I187" s="154" t="str">
        <f>B40</f>
        <v>GMan</v>
      </c>
      <c r="J187" s="155">
        <v>13.799999999999999</v>
      </c>
      <c r="K187" s="32">
        <f t="shared" si="130"/>
        <v>15.720353982300878</v>
      </c>
      <c r="L187" s="33">
        <f t="shared" si="132"/>
        <v>3</v>
      </c>
      <c r="N187" s="36">
        <f>IF(Y40=0,J187,(IF(J187&gt;36,(J187-AB187),(IF(AE187&gt;0,(J187-((AE187))*(AB187)),(IF(AD187&lt;AC187,(J187+AA187),J187)))))))</f>
        <v>13.799999999999999</v>
      </c>
      <c r="Q187" t="s">
        <v>1</v>
      </c>
      <c r="AA187" s="38">
        <f t="shared" si="131"/>
        <v>0.1</v>
      </c>
      <c r="AB187" s="38">
        <f>IF(Y41=0,0,(IF(J187&lt;4.5,0.1,(IF(J187&lt;11.5,0.2,(IF(J187&lt;18.5,0.3,(IF(J187&lt;26.5,0.4,(IF(J187&lt;37,0.5,((Y41-36)))))))))))))</f>
        <v>0</v>
      </c>
      <c r="AC187" s="38">
        <f t="shared" si="133"/>
        <v>-3</v>
      </c>
      <c r="AD187" s="38">
        <f>Y41-36</f>
        <v>-36</v>
      </c>
      <c r="AE187" s="38">
        <f t="shared" si="134"/>
        <v>0</v>
      </c>
      <c r="AF187" s="39"/>
    </row>
    <row r="188" spans="9:32" ht="15">
      <c r="I188" s="154" t="str">
        <f>B43</f>
        <v>YDej</v>
      </c>
      <c r="J188" s="155">
        <v>19.1</v>
      </c>
      <c r="K188" s="32">
        <f t="shared" si="130"/>
        <v>21.91150442477876</v>
      </c>
      <c r="L188" s="33">
        <f t="shared" si="132"/>
        <v>4</v>
      </c>
      <c r="N188" s="36">
        <f>IF(Y43=0,J188,(IF(J188&gt;36,(J188-AB188),(IF(AE188&gt;0,(J188-((AE188))*(AB188)),(IF(AD188&lt;AC188,(J188+AA188),J188)))))))</f>
        <v>19.1</v>
      </c>
      <c r="AA188" s="38">
        <f t="shared" si="131"/>
        <v>0.1</v>
      </c>
      <c r="AB188" s="38">
        <f>IF(Y44=0,0,(IF(J188&lt;4.5,0.1,(IF(J188&lt;11.5,0.2,(IF(J188&lt;18.5,0.3,(IF(J188&lt;26.5,0.4,(IF(J188&lt;37,0.5,((Y44-36)))))))))))))</f>
        <v>0</v>
      </c>
      <c r="AC188" s="38">
        <f t="shared" si="133"/>
        <v>-4</v>
      </c>
      <c r="AD188" s="38">
        <f>Y44-36</f>
        <v>-36</v>
      </c>
      <c r="AE188" s="38">
        <f t="shared" si="134"/>
        <v>0</v>
      </c>
      <c r="AF188" s="39"/>
    </row>
    <row r="189" spans="9:32" ht="15">
      <c r="I189" s="154" t="str">
        <f>B46</f>
        <v>JDel</v>
      </c>
      <c r="J189" s="155">
        <v>7.5</v>
      </c>
      <c r="K189" s="32">
        <f t="shared" si="130"/>
        <v>8.36106194690265</v>
      </c>
      <c r="L189" s="33">
        <f t="shared" si="132"/>
        <v>2</v>
      </c>
      <c r="N189" s="36">
        <f>IF(Y46=0,J189,(IF(J189&gt;36,(J189-AB189),(IF(AE189&gt;0,(J189-((AE189))*(AB189)),(IF(AD189&lt;AC189,(J189+AA189),J189)))))))</f>
        <v>7.5</v>
      </c>
      <c r="AA189" s="38">
        <f t="shared" si="131"/>
        <v>0.1</v>
      </c>
      <c r="AB189" s="38">
        <f>IF(Y47=0,0,(IF(J189&lt;4.5,0.1,(IF(J189&lt;11.5,0.2,(IF(J189&lt;18.5,0.3,(IF(J189&lt;26.5,0.4,(IF(J189&lt;37,0.5,((Y47-36)))))))))))))</f>
        <v>0.2</v>
      </c>
      <c r="AC189" s="38">
        <f t="shared" si="133"/>
        <v>-2</v>
      </c>
      <c r="AD189" s="38">
        <f>Y47-36</f>
        <v>-26</v>
      </c>
      <c r="AE189" s="38">
        <f t="shared" si="134"/>
        <v>0</v>
      </c>
      <c r="AF189" s="39"/>
    </row>
    <row r="190" spans="9:32" ht="15">
      <c r="I190" s="154" t="str">
        <f>B49</f>
        <v>JjFev</v>
      </c>
      <c r="J190" s="155">
        <v>20.000000000000004</v>
      </c>
      <c r="K190" s="32">
        <f t="shared" si="130"/>
        <v>22.96283185840708</v>
      </c>
      <c r="L190" s="33">
        <f t="shared" si="132"/>
        <v>4</v>
      </c>
      <c r="N190" s="36">
        <f>IF(Y49=0,J190,(IF(J190&gt;36,(J190-AB190),(IF(AE190&gt;0,(J190-((AE190))*(AB190)),(IF(AD190&lt;AC190,(J190+AA190),J190)))))))</f>
        <v>20.000000000000004</v>
      </c>
      <c r="AA190" s="38">
        <f t="shared" si="131"/>
        <v>0.1</v>
      </c>
      <c r="AB190" s="38">
        <f>IF(Y50=0,0,(IF(J190&lt;4.5,0.1,(IF(J190&lt;11.5,0.2,(IF(J190&lt;18.5,0.3,(IF(J190&lt;26.5,0.4,(IF(J190&lt;37,0.5,((Y50-36)))))))))))))</f>
        <v>0</v>
      </c>
      <c r="AC190" s="38">
        <f t="shared" si="133"/>
        <v>-4</v>
      </c>
      <c r="AD190" s="38">
        <f>Y50-36</f>
        <v>-36</v>
      </c>
      <c r="AE190" s="38">
        <f t="shared" si="134"/>
        <v>0</v>
      </c>
      <c r="AF190" s="39"/>
    </row>
    <row r="191" spans="9:32" ht="15">
      <c r="I191" s="154" t="str">
        <f>B52</f>
        <v>BBon</v>
      </c>
      <c r="J191" s="155">
        <v>13.8</v>
      </c>
      <c r="K191" s="32">
        <f t="shared" si="130"/>
        <v>15.720353982300882</v>
      </c>
      <c r="L191" s="33">
        <f t="shared" si="132"/>
        <v>3</v>
      </c>
      <c r="N191" s="36">
        <f>IF(Y52=0,J191,(IF(J191&gt;36,(J191-AB191),(IF(AE191&gt;0,(J191-((AE191))*(AB191)),(IF(AD191&lt;AC191,(J191+AA191),J191)))))))</f>
        <v>13.8</v>
      </c>
      <c r="AA191" s="38">
        <f t="shared" si="131"/>
        <v>0.1</v>
      </c>
      <c r="AB191" s="38">
        <f>IF(Y53=0,0,(IF(J191&lt;4.5,0.1,(IF(J191&lt;11.5,0.2,(IF(J191&lt;18.5,0.3,(IF(J191&lt;26.5,0.4,(IF(J191&lt;37,0.5,((Y53-36)))))))))))))</f>
        <v>0</v>
      </c>
      <c r="AC191" s="38">
        <f t="shared" si="133"/>
        <v>-3</v>
      </c>
      <c r="AD191" s="38">
        <f>Y53-36</f>
        <v>-36</v>
      </c>
      <c r="AE191" s="38">
        <f t="shared" si="134"/>
        <v>0</v>
      </c>
      <c r="AF191" s="39"/>
    </row>
    <row r="192" spans="4:32" ht="15">
      <c r="D192" s="81"/>
      <c r="E192" s="113" t="s">
        <v>26</v>
      </c>
      <c r="I192" s="208" t="str">
        <f>B55</f>
        <v>BPin</v>
      </c>
      <c r="J192" s="155">
        <v>19.000000000000004</v>
      </c>
      <c r="K192" s="32">
        <f t="shared" si="130"/>
        <v>21.794690265486725</v>
      </c>
      <c r="L192" s="33">
        <f t="shared" si="132"/>
        <v>4</v>
      </c>
      <c r="N192" s="36">
        <f>IF(Y55=0,J192,(IF(J192&gt;36,(J192-AB192),(IF(AE192&gt;0,(J192-((AE192))*(AB192)),(IF(AD192&lt;AC192,(J192+AA192),J192)))))))</f>
        <v>19.000000000000004</v>
      </c>
      <c r="AA192" s="38">
        <f t="shared" si="131"/>
        <v>0.1</v>
      </c>
      <c r="AB192" s="38">
        <f>IF(Y54=0,0,(IF(J192&lt;4.5,0.1,(IF(J192&lt;11.5,0.2,(IF(J192&lt;18.5,0.3,(IF(J192&lt;26.5,0.4,(IF(J192&lt;37,0.5,((Y54-36)))))))))))))</f>
        <v>0.4</v>
      </c>
      <c r="AC192" s="38">
        <f t="shared" si="133"/>
        <v>-4</v>
      </c>
      <c r="AD192" s="38">
        <f>Y56-36</f>
        <v>-2</v>
      </c>
      <c r="AE192" s="38">
        <f t="shared" si="134"/>
        <v>0</v>
      </c>
      <c r="AF192" s="39"/>
    </row>
    <row r="193" spans="4:32" ht="15">
      <c r="D193" s="27"/>
      <c r="E193" s="113" t="s">
        <v>27</v>
      </c>
      <c r="I193" s="154" t="str">
        <f>B58</f>
        <v>MBer</v>
      </c>
      <c r="J193" s="155">
        <v>30.4</v>
      </c>
      <c r="K193" s="32">
        <f t="shared" si="130"/>
        <v>35.11150442477875</v>
      </c>
      <c r="L193" s="33">
        <f t="shared" si="132"/>
        <v>5</v>
      </c>
      <c r="N193" s="36">
        <f>IF(Y58=0,J193,(IF(J193&gt;36,(J193-AB193),(IF(AE193&gt;0,(J193-((AE193))*(AB193)),(IF(AD193&lt;AC193,(J193+AA193),J193)))))))</f>
        <v>30.4</v>
      </c>
      <c r="AA193" s="38">
        <f t="shared" si="131"/>
        <v>0.2</v>
      </c>
      <c r="AB193" s="38">
        <f>IF(Y59=0,0,(IF(J193&lt;4.5,0.1,(IF(J193&lt;11.5,0.2,(IF(J193&lt;18.5,0.3,(IF(J193&lt;26.5,0.4,(IF(J193&lt;37,0.5,((Y59-36)))))))))))))</f>
        <v>0</v>
      </c>
      <c r="AC193" s="38">
        <f t="shared" si="133"/>
        <v>-5</v>
      </c>
      <c r="AD193" s="38">
        <f>Y59-36</f>
        <v>-36</v>
      </c>
      <c r="AE193" s="38">
        <f t="shared" si="134"/>
        <v>0</v>
      </c>
      <c r="AF193" s="39"/>
    </row>
    <row r="194" spans="4:32" ht="15">
      <c r="D194" s="78"/>
      <c r="E194" s="113" t="s">
        <v>28</v>
      </c>
      <c r="I194" s="154" t="str">
        <f>B61</f>
        <v>CRoub</v>
      </c>
      <c r="J194" s="155">
        <v>23.5</v>
      </c>
      <c r="K194" s="32">
        <f t="shared" si="130"/>
        <v>27.051327433628312</v>
      </c>
      <c r="L194" s="33">
        <f t="shared" si="132"/>
        <v>4</v>
      </c>
      <c r="N194" s="36">
        <f>IF(Y61=0,J194,(IF(J194&gt;36,(J194-AB194),(IF(AE194&gt;0,(J194-((AE194))*(AB194)),(IF(AD194&lt;AC194,(J194+AA194),J194)))))))</f>
        <v>23.5</v>
      </c>
      <c r="AA194" s="38">
        <f t="shared" si="131"/>
        <v>0.1</v>
      </c>
      <c r="AB194" s="38">
        <f>IF(Y62=0,0,(IF(J194&lt;4.5,0.1,(IF(J194&lt;11.5,0.2,(IF(J194&lt;18.5,0.3,(IF(J194&lt;26.5,0.4,(IF(J194&lt;37,0.5,((Y62-36)))))))))))))</f>
        <v>0</v>
      </c>
      <c r="AC194" s="38">
        <f t="shared" si="133"/>
        <v>-4</v>
      </c>
      <c r="AD194" s="38">
        <f>Y62-36</f>
        <v>-36</v>
      </c>
      <c r="AE194" s="38">
        <f t="shared" si="134"/>
        <v>0</v>
      </c>
      <c r="AF194" s="39"/>
    </row>
    <row r="195" spans="4:32" ht="15">
      <c r="D195" s="1"/>
      <c r="E195" s="113" t="s">
        <v>29</v>
      </c>
      <c r="I195" s="206" t="str">
        <f>B64</f>
        <v>PhBar</v>
      </c>
      <c r="J195" s="155">
        <v>29.5</v>
      </c>
      <c r="K195" s="32">
        <f t="shared" si="130"/>
        <v>34.060176991150435</v>
      </c>
      <c r="L195" s="33">
        <f t="shared" si="132"/>
        <v>5</v>
      </c>
      <c r="N195" s="36">
        <f>IF(Y64=0,J195,(IF(J195&gt;36,(J195-AB195),(IF(AE195&gt;0,(J195-((AE195))*(AB195)),(IF(AD195&lt;AC195,(J195+AA195),J195)))))))</f>
        <v>29.7</v>
      </c>
      <c r="Q195" t="s">
        <v>1</v>
      </c>
      <c r="AA195" s="38">
        <f t="shared" si="131"/>
        <v>0.2</v>
      </c>
      <c r="AB195" s="38">
        <f>IF(Y65=0,0,(IF(J195&lt;4.5,0.1,(IF(J195&lt;11.5,0.2,(IF(J195&lt;18.5,0.3,(IF(J195&lt;26.5,0.4,(IF(J195&lt;37,0.5,((Y65-36)))))))))))))</f>
        <v>0.5</v>
      </c>
      <c r="AC195" s="38">
        <f t="shared" si="133"/>
        <v>-5</v>
      </c>
      <c r="AD195" s="38">
        <f>Y65-36</f>
        <v>-9</v>
      </c>
      <c r="AE195" s="38">
        <f t="shared" si="134"/>
        <v>0</v>
      </c>
      <c r="AF195" s="39"/>
    </row>
    <row r="196" spans="4:32" ht="15">
      <c r="D196" s="178"/>
      <c r="E196" s="113" t="s">
        <v>32</v>
      </c>
      <c r="I196" s="206" t="str">
        <f>B67</f>
        <v>ARaf</v>
      </c>
      <c r="J196" s="155">
        <v>18.3</v>
      </c>
      <c r="K196" s="32">
        <f t="shared" si="130"/>
        <v>20.976991150442473</v>
      </c>
      <c r="L196" s="33">
        <f t="shared" si="132"/>
        <v>3</v>
      </c>
      <c r="N196" s="36">
        <f>IF(Y67=0,J196,(IF(J196&gt;36,(J196-AB196),(IF(AE196&gt;0,(J196-((AE196))*(AB196)),(IF(AD196&lt;AC196,(J196+AA196),J196)))))))</f>
        <v>18.400000000000002</v>
      </c>
      <c r="W196" s="88"/>
      <c r="AA196" s="38">
        <f t="shared" si="131"/>
        <v>0.1</v>
      </c>
      <c r="AB196" s="38">
        <f>IF(Y68=0,0,(IF(J196&lt;4.5,0.1,(IF(J196&lt;11.5,0.2,(IF(J196&lt;18.5,0.3,(IF(J196&lt;26.5,0.4,(IF(J196&lt;37,0.5,((Y68-36)))))))))))))</f>
        <v>0.3</v>
      </c>
      <c r="AC196" s="38">
        <f t="shared" si="133"/>
        <v>-3</v>
      </c>
      <c r="AD196" s="38">
        <f>Y68-36</f>
        <v>-10</v>
      </c>
      <c r="AE196" s="38">
        <f t="shared" si="134"/>
        <v>0</v>
      </c>
      <c r="AF196" s="39"/>
    </row>
    <row r="197" spans="4:32" ht="15">
      <c r="D197" s="115"/>
      <c r="E197" s="113" t="s">
        <v>75</v>
      </c>
      <c r="I197" s="206" t="str">
        <f>B70</f>
        <v>GGau</v>
      </c>
      <c r="J197" s="155">
        <v>21.8</v>
      </c>
      <c r="K197" s="32">
        <f t="shared" si="130"/>
        <v>25.06548672566371</v>
      </c>
      <c r="L197" s="33">
        <f t="shared" si="132"/>
        <v>4</v>
      </c>
      <c r="N197" s="36">
        <f>IF(Y70=0,J197,(IF(J197&gt;36,(J197-AB197),(IF(AE197&gt;0,(J197-((AE197))*(AB197)),(IF(AD197&lt;AC197,(J197+AA197),J197)))))))</f>
        <v>21.900000000000002</v>
      </c>
      <c r="AA197" s="38">
        <f t="shared" si="131"/>
        <v>0.1</v>
      </c>
      <c r="AB197" s="38">
        <f>IF(Y71=0,0,(IF(J197&lt;4.5,0.1,(IF(J197&lt;11.5,0.2,(IF(J197&lt;18.5,0.3,(IF(J197&lt;26.5,0.4,(IF(J197&lt;37,0.5,((Y71-36)))))))))))))</f>
        <v>0.4</v>
      </c>
      <c r="AC197" s="38">
        <f t="shared" si="133"/>
        <v>-4</v>
      </c>
      <c r="AD197" s="38">
        <f>Y71-36</f>
        <v>-24</v>
      </c>
      <c r="AE197" s="38">
        <f t="shared" si="134"/>
        <v>0</v>
      </c>
      <c r="AF197" s="39"/>
    </row>
    <row r="198" spans="9:32" ht="15">
      <c r="I198" s="154" t="str">
        <f>B73</f>
        <v>PFal</v>
      </c>
      <c r="J198" s="155">
        <v>16.8</v>
      </c>
      <c r="K198" s="32">
        <f t="shared" si="130"/>
        <v>19.22477876106194</v>
      </c>
      <c r="L198" s="33">
        <f t="shared" si="132"/>
        <v>3</v>
      </c>
      <c r="N198" s="36">
        <f>IF(Y73=0,J198,(IF(J198&gt;36,(J198-AB198),(IF(AE198&gt;0,(J198-((AE198))*(AB198)),(IF(AD198&lt;AC198,(J198+AA198),J198)))))))</f>
        <v>16.8</v>
      </c>
      <c r="AA198" s="38">
        <f t="shared" si="131"/>
        <v>0.1</v>
      </c>
      <c r="AB198" s="38">
        <f>IF(Y74=0,0,(IF(J198&lt;4.5,0.1,(IF(J198&lt;11.5,0.2,(IF(J198&lt;18.5,0.3,(IF(J198&lt;26.5,0.4,(IF(J198&lt;37,0.5,((Y74-36)))))))))))))</f>
        <v>0</v>
      </c>
      <c r="AC198" s="38">
        <f t="shared" si="133"/>
        <v>-3</v>
      </c>
      <c r="AD198" s="38">
        <f>Y74-36</f>
        <v>-36</v>
      </c>
      <c r="AE198" s="38">
        <f t="shared" si="134"/>
        <v>0</v>
      </c>
      <c r="AF198" s="39"/>
    </row>
    <row r="199" spans="9:32" ht="15">
      <c r="I199" s="154" t="str">
        <f>B76</f>
        <v>JpLac</v>
      </c>
      <c r="J199" s="155">
        <v>22.6</v>
      </c>
      <c r="K199" s="32">
        <f t="shared" si="130"/>
        <v>25.999999999999996</v>
      </c>
      <c r="L199" s="33">
        <f t="shared" si="132"/>
        <v>4</v>
      </c>
      <c r="N199" s="36">
        <f>IF(Y76=0,J199,(IF(J199&gt;36,(J199-AB199),(IF(AE199&gt;0,(J199-((AE199))*(AB199)),(IF(AD199&lt;AC199,(J199+AA199),J199)))))))</f>
        <v>22.6</v>
      </c>
      <c r="P199" t="s">
        <v>1</v>
      </c>
      <c r="Q199" t="s">
        <v>1</v>
      </c>
      <c r="AA199" s="38">
        <f t="shared" si="131"/>
        <v>0.1</v>
      </c>
      <c r="AB199" s="38">
        <f>IF(Y77=0,0,(IF(J199&lt;4.5,0.1,(IF(J199&lt;11.5,0.2,(IF(J199&lt;18.5,0.3,(IF(J199&lt;26.5,0.4,(IF(J199&lt;37,0.5,((Y77-36)))))))))))))</f>
        <v>0</v>
      </c>
      <c r="AC199" s="38">
        <f t="shared" si="133"/>
        <v>-4</v>
      </c>
      <c r="AD199" s="38">
        <f>Y77-36</f>
        <v>-36</v>
      </c>
      <c r="AE199" s="38">
        <f t="shared" si="134"/>
        <v>0</v>
      </c>
      <c r="AF199" s="39"/>
    </row>
    <row r="200" spans="9:32" ht="15">
      <c r="I200" s="154" t="str">
        <f>B79</f>
        <v>PPer</v>
      </c>
      <c r="J200" s="155">
        <v>14.6</v>
      </c>
      <c r="K200" s="32">
        <f t="shared" si="130"/>
        <v>16.654867256637164</v>
      </c>
      <c r="L200" s="33">
        <f t="shared" si="132"/>
        <v>3</v>
      </c>
      <c r="N200" s="36">
        <f>IF(Y79=0,J200,(IF(J200&gt;36,(J200-AB200),(IF(AE200&gt;0,(J200-((AE200))*(AB200)),(IF(AD200&lt;AC200,(J200+AA200),J200)))))))</f>
        <v>14.6</v>
      </c>
      <c r="Q200" t="s">
        <v>1</v>
      </c>
      <c r="AA200" s="38">
        <f t="shared" si="131"/>
        <v>0.1</v>
      </c>
      <c r="AB200" s="38">
        <f>IF(Y80=0,0,(IF(J200&lt;4.5,0.1,(IF(J200&lt;11.5,0.2,(IF(J200&lt;18.5,0.3,(IF(J200&lt;26.5,0.4,(IF(J200&lt;37,0.5,((Y80-36)))))))))))))</f>
        <v>0</v>
      </c>
      <c r="AC200" s="38">
        <f t="shared" si="133"/>
        <v>-3</v>
      </c>
      <c r="AD200" s="38">
        <f>Y80-36</f>
        <v>-36</v>
      </c>
      <c r="AE200" s="38">
        <f t="shared" si="134"/>
        <v>0</v>
      </c>
      <c r="AF200" s="39"/>
    </row>
    <row r="201" spans="9:32" ht="15">
      <c r="I201" s="207" t="str">
        <f>B82</f>
        <v>BPon</v>
      </c>
      <c r="J201" s="155">
        <v>17.8</v>
      </c>
      <c r="K201" s="32">
        <f t="shared" si="130"/>
        <v>20.392920353982294</v>
      </c>
      <c r="L201" s="33">
        <f t="shared" si="132"/>
        <v>3</v>
      </c>
      <c r="N201" s="36">
        <f>IF(Y82=0,J201,(IF(J201&gt;36,(J201-AB201),(IF(AE201&gt;0,(J201-((AE201))*(AB201)),(IF(AD201&lt;AC201,(J201+AA201),J201)))))))</f>
        <v>17.5</v>
      </c>
      <c r="AA201" s="38">
        <f t="shared" si="131"/>
        <v>0.1</v>
      </c>
      <c r="AB201" s="38">
        <f>IF(Y83=0,0,(IF(J201&lt;4.5,0.1,(IF(J201&lt;11.5,0.2,(IF(J201&lt;18.5,0.3,(IF(J201&lt;26.5,0.4,(IF(J201&lt;37,0.5,((Y83-36)))))))))))))</f>
        <v>0.3</v>
      </c>
      <c r="AC201" s="38">
        <f t="shared" si="133"/>
        <v>-3</v>
      </c>
      <c r="AD201" s="38">
        <f>Y83-36</f>
        <v>1</v>
      </c>
      <c r="AE201" s="38">
        <f t="shared" si="134"/>
        <v>1</v>
      </c>
      <c r="AF201" s="39"/>
    </row>
    <row r="202" spans="9:32" ht="15">
      <c r="I202" s="206" t="str">
        <f>B85</f>
        <v>TMon</v>
      </c>
      <c r="J202" s="155">
        <v>24.900000000000002</v>
      </c>
      <c r="K202" s="32">
        <f t="shared" si="130"/>
        <v>28.68672566371681</v>
      </c>
      <c r="L202" s="33">
        <f t="shared" si="132"/>
        <v>4</v>
      </c>
      <c r="N202" s="36">
        <f>IF(Y85=0,J202,(IF(J202&gt;36,(J202-AB202),(IF(AE202&gt;0,(J202-((AE202))*(AB202)),(IF(AD202&lt;AC202,(J202+AA202),J202)))))))</f>
        <v>25.000000000000004</v>
      </c>
      <c r="AA202" s="38">
        <f t="shared" si="131"/>
        <v>0.1</v>
      </c>
      <c r="AB202" s="38">
        <f>IF(Y86=0,0,(IF(J202&lt;4.5,0.1,(IF(J202&lt;11.5,0.2,(IF(J202&lt;18.5,0.3,(IF(J202&lt;26.5,0.4,(IF(J202&lt;37,0.5,((Y86-36)))))))))))))</f>
        <v>0.4</v>
      </c>
      <c r="AC202" s="38">
        <f t="shared" si="133"/>
        <v>-4</v>
      </c>
      <c r="AD202" s="38">
        <f>Y86-36</f>
        <v>-6</v>
      </c>
      <c r="AE202" s="38">
        <f t="shared" si="134"/>
        <v>0</v>
      </c>
      <c r="AF202" s="39"/>
    </row>
    <row r="203" spans="9:32" ht="15">
      <c r="I203" s="206" t="str">
        <f>B88</f>
        <v>BRou</v>
      </c>
      <c r="J203" s="155">
        <v>23.700000000000003</v>
      </c>
      <c r="K203" s="32">
        <f t="shared" si="130"/>
        <v>27.28495575221239</v>
      </c>
      <c r="L203" s="33">
        <f t="shared" si="132"/>
        <v>4</v>
      </c>
      <c r="N203" s="36">
        <f>IF(Y88=0,J203,(IF(J203&gt;36,(J203-AB203),(IF(AE203&gt;0,(J203-((AE203))*(AB203)),(IF(AD203&lt;AC203,(J203+AA203),J203)))))))</f>
        <v>23.800000000000004</v>
      </c>
      <c r="AA203" s="38">
        <f t="shared" si="131"/>
        <v>0.1</v>
      </c>
      <c r="AB203" s="38">
        <f>IF(Y89=0,0,(IF(J203&lt;4.5,0.1,(IF(J203&lt;11.5,0.2,(IF(J203&lt;18.5,0.3,(IF(J203&lt;26.5,0.4,(IF(J203&lt;37,0.5,((Y89-36)))))))))))))</f>
        <v>0.4</v>
      </c>
      <c r="AC203" s="38">
        <f t="shared" si="133"/>
        <v>-4</v>
      </c>
      <c r="AD203" s="38">
        <f>Y89-36</f>
        <v>-15</v>
      </c>
      <c r="AE203" s="38">
        <f t="shared" si="134"/>
        <v>0</v>
      </c>
      <c r="AF203" s="39"/>
    </row>
    <row r="204" spans="9:32" ht="15">
      <c r="I204" s="154" t="str">
        <f>B91</f>
        <v>MLeo</v>
      </c>
      <c r="J204" s="155">
        <v>31.299999999999997</v>
      </c>
      <c r="K204" s="32">
        <f t="shared" si="130"/>
        <v>36.16283185840707</v>
      </c>
      <c r="L204" s="33">
        <f t="shared" si="132"/>
        <v>5</v>
      </c>
      <c r="N204" s="36">
        <f>IF(Y91=0,J204,(IF(J204&gt;36,(J204-AB204),(IF(AE204&gt;0,(J204-((AE204))*(AB204)),(IF(AD204&lt;AC204,(J204+AA204),J204)))))))</f>
        <v>31.299999999999997</v>
      </c>
      <c r="O204" t="s">
        <v>1</v>
      </c>
      <c r="AA204" s="38">
        <f t="shared" si="131"/>
        <v>0.2</v>
      </c>
      <c r="AB204" s="38">
        <f>IF(Y92=0,0,(IF(J204&lt;4.5,0.1,(IF(J204&lt;11.5,0.2,(IF(J204&lt;18.5,0.3,(IF(J204&lt;26.5,0.4,(IF(J204&lt;37,0.5,((Y92-36)))))))))))))</f>
        <v>0</v>
      </c>
      <c r="AC204" s="38">
        <f t="shared" si="133"/>
        <v>-5</v>
      </c>
      <c r="AD204" s="38">
        <f>Y92-36</f>
        <v>-36</v>
      </c>
      <c r="AE204" s="38">
        <f t="shared" si="134"/>
        <v>0</v>
      </c>
      <c r="AF204" s="39"/>
    </row>
    <row r="205" spans="9:32" ht="15">
      <c r="I205" s="154" t="str">
        <f>B94</f>
        <v>CLeo</v>
      </c>
      <c r="J205" s="155">
        <v>21.400000000000002</v>
      </c>
      <c r="K205" s="32">
        <f t="shared" si="130"/>
        <v>24.598230088495573</v>
      </c>
      <c r="L205" s="33">
        <f t="shared" si="132"/>
        <v>4</v>
      </c>
      <c r="N205" s="36">
        <f>IF(Y94=0,J205,(IF(J205&gt;36,(J205-AB205),(IF(AE205&gt;0,(J205-((AE205))*(AB205)),(IF(AD205&lt;AC205,(J205+AA205),J205)))))))</f>
        <v>21.400000000000002</v>
      </c>
      <c r="O205" t="s">
        <v>1</v>
      </c>
      <c r="AA205" s="38">
        <f t="shared" si="131"/>
        <v>0.1</v>
      </c>
      <c r="AB205" s="38">
        <f>IF(Y95=0,0,(IF(J205&lt;4.5,0.1,(IF(J205&lt;11.5,0.2,(IF(J205&lt;18.5,0.3,(IF(J205&lt;26.5,0.4,(IF(J205&lt;37,0.5,((Y95-36)))))))))))))</f>
        <v>0</v>
      </c>
      <c r="AC205" s="38">
        <f t="shared" si="133"/>
        <v>-4</v>
      </c>
      <c r="AD205" s="38">
        <f>Y95-36</f>
        <v>-36</v>
      </c>
      <c r="AE205" s="38">
        <f t="shared" si="134"/>
        <v>0</v>
      </c>
      <c r="AF205" s="39"/>
    </row>
    <row r="206" spans="9:32" ht="15">
      <c r="I206" s="154" t="str">
        <f>B97</f>
        <v>PLet</v>
      </c>
      <c r="J206" s="155">
        <v>30.5</v>
      </c>
      <c r="K206" s="32">
        <f t="shared" si="130"/>
        <v>35.22831858407079</v>
      </c>
      <c r="L206" s="33">
        <f t="shared" si="132"/>
        <v>5</v>
      </c>
      <c r="N206" s="36">
        <f>IF(Y97=0,J206,(IF(J206&gt;36,(J206-AB206),(IF(AE206&gt;0,(J206-((AE206))*(AB206)),(IF(AD206&lt;AC206,(J206+AA206),J206)))))))</f>
        <v>30.5</v>
      </c>
      <c r="AA206" s="38">
        <f t="shared" si="131"/>
        <v>0.2</v>
      </c>
      <c r="AB206" s="38">
        <f>IF(Y98=0,0,(IF(J206&lt;4.5,0.1,(IF(J206&lt;11.5,0.2,(IF(J206&lt;18.5,0.3,(IF(J206&lt;26.5,0.4,(IF(J206&lt;37,0.5,((Y98-36)))))))))))))</f>
        <v>0</v>
      </c>
      <c r="AC206" s="38">
        <f t="shared" si="133"/>
        <v>-5</v>
      </c>
      <c r="AD206" s="38">
        <f>Y98-36</f>
        <v>-36</v>
      </c>
      <c r="AE206" s="38">
        <f t="shared" si="134"/>
        <v>0</v>
      </c>
      <c r="AF206" s="39"/>
    </row>
    <row r="207" spans="9:32" ht="15">
      <c r="I207" s="154" t="str">
        <f>B100</f>
        <v>AlPel</v>
      </c>
      <c r="J207" s="155">
        <v>24.3</v>
      </c>
      <c r="K207" s="32">
        <f t="shared" si="130"/>
        <v>27.985840707964595</v>
      </c>
      <c r="L207" s="33">
        <f t="shared" si="132"/>
        <v>4</v>
      </c>
      <c r="N207" s="36">
        <f>IF(Y100=0,J207,(IF(J207&gt;36,(J207-AB207),(IF(AE207&gt;0,(J207-((AE207))*(AB207)),(IF(AD207&lt;AC207,(J207+AA207),J207)))))))</f>
        <v>24.3</v>
      </c>
      <c r="AA207" s="38">
        <f t="shared" si="131"/>
        <v>0.1</v>
      </c>
      <c r="AB207" s="38">
        <f>IF(Y101=0,0,(IF(J207&lt;4.5,0.1,(IF(J207&lt;11.5,0.2,(IF(J207&lt;18.5,0.3,(IF(J207&lt;26.5,0.4,(IF(J207&lt;37,0.5,((Y101-36)))))))))))))</f>
        <v>0</v>
      </c>
      <c r="AC207" s="38">
        <f t="shared" si="133"/>
        <v>-4</v>
      </c>
      <c r="AD207" s="38">
        <f>Y101-36</f>
        <v>-36</v>
      </c>
      <c r="AE207" s="38">
        <f t="shared" si="134"/>
        <v>0</v>
      </c>
      <c r="AF207" s="39"/>
    </row>
    <row r="208" spans="9:32" ht="15">
      <c r="I208" s="154">
        <f>B103</f>
        <v>0</v>
      </c>
      <c r="J208" s="155"/>
      <c r="K208" s="32">
        <f t="shared" si="130"/>
        <v>-0.4000000000000057</v>
      </c>
      <c r="L208" s="33">
        <f t="shared" si="132"/>
        <v>1</v>
      </c>
      <c r="N208" s="36">
        <f>IF(Y103=0,J208,(IF(J208&gt;36,(J208-AB208),(IF(AE208&gt;0,(J208-((AE208))*(AB208)),(IF(AD208&lt;AC208,(J208+AA208),J208)))))))</f>
        <v>0</v>
      </c>
      <c r="AA208" s="38">
        <f t="shared" si="131"/>
        <v>0.1</v>
      </c>
      <c r="AB208" s="38">
        <f>IF(Y104=0,0,(IF(J208&lt;4.5,0.1,(IF(J208&lt;11.5,0.2,(IF(J208&lt;18.5,0.3,(IF(J208&lt;26.5,0.4,(IF(J208&lt;37,0.5,((Y104-36)))))))))))))</f>
        <v>0</v>
      </c>
      <c r="AC208" s="38">
        <f t="shared" si="133"/>
        <v>-1</v>
      </c>
      <c r="AD208" s="38">
        <f>Y104-36</f>
        <v>-36</v>
      </c>
      <c r="AE208" s="38">
        <f t="shared" si="134"/>
        <v>0</v>
      </c>
      <c r="AF208" s="39"/>
    </row>
    <row r="209" spans="9:32" ht="15">
      <c r="I209" s="154">
        <f>B106</f>
        <v>0</v>
      </c>
      <c r="J209" s="155"/>
      <c r="K209" s="32">
        <f aca="true" t="shared" si="135" ref="K209:K231">IF(J209&gt;36,($H$177+(J209-36)),((J209*($E$178)/113))+($E$179-$Y$7))</f>
        <v>-0.4000000000000057</v>
      </c>
      <c r="L209" s="33">
        <f t="shared" si="132"/>
        <v>1</v>
      </c>
      <c r="N209" s="36">
        <f>IF(Y106=0,J209,(IF(J209&gt;36,(J209-AB209),(IF(AE209&gt;0,(J209-((AE209))*(AB209)),(IF(AD209&lt;AC209,(J209+AA209),J209)))))))</f>
        <v>0</v>
      </c>
      <c r="AA209" s="38">
        <f t="shared" si="131"/>
        <v>0.1</v>
      </c>
      <c r="AB209" s="38">
        <f>IF(Y107=0,0,(IF(J209&lt;4.5,0.1,(IF(J209&lt;11.5,0.2,(IF(J209&lt;18.5,0.3,(IF(J209&lt;26.5,0.4,(IF(J209&lt;37,0.5,((Y107-36)))))))))))))</f>
        <v>0</v>
      </c>
      <c r="AC209" s="38">
        <f t="shared" si="133"/>
        <v>-1</v>
      </c>
      <c r="AD209" s="38">
        <f>Y107-36</f>
        <v>-36</v>
      </c>
      <c r="AE209" s="38">
        <f t="shared" si="134"/>
        <v>0</v>
      </c>
      <c r="AF209" s="39"/>
    </row>
    <row r="210" spans="9:32" ht="15">
      <c r="I210" s="154">
        <f>B109</f>
        <v>0</v>
      </c>
      <c r="J210" s="155"/>
      <c r="K210" s="32">
        <f t="shared" si="135"/>
        <v>-0.4000000000000057</v>
      </c>
      <c r="L210" s="33">
        <f aca="true" t="shared" si="136" ref="L210:L215">IF(J210&lt;4.5,1,(IF(J210&lt;11.5,2,(IF(J210&lt;18.5,3,(IF(J210&lt;26.5,4,(IF(J210&lt;37,5,6)))))))))</f>
        <v>1</v>
      </c>
      <c r="N210" s="36">
        <f>IF(Y109=0,J210,(IF(J210&gt;36,(J210-AB210),(IF(AE210&gt;0,(J210-((AE210))*(AB210)),(IF(AD210&lt;AC210,(J210+AA210),J210)))))))</f>
        <v>0</v>
      </c>
      <c r="U210" s="34" t="s">
        <v>1</v>
      </c>
      <c r="AA210" s="38">
        <f aca="true" t="shared" si="137" ref="AA210:AA215">IF(J210&lt;26.5,0.1,(IF(J210&lt;37,0.2,0)))</f>
        <v>0.1</v>
      </c>
      <c r="AB210" s="38">
        <f>IF(Y110=0,0,(IF(J210&lt;4.5,0.1,(IF(J210&lt;11.5,0.2,(IF(J210&lt;18.5,0.3,(IF(J210&lt;26.5,0.4,(IF(J210&lt;37,0.5,((Y110-36)))))))))))))</f>
        <v>0</v>
      </c>
      <c r="AC210" s="38">
        <f t="shared" si="133"/>
        <v>-1</v>
      </c>
      <c r="AD210" s="38">
        <f>Y110-36</f>
        <v>-36</v>
      </c>
      <c r="AE210" s="38">
        <f t="shared" si="134"/>
        <v>0</v>
      </c>
      <c r="AF210" s="39"/>
    </row>
    <row r="211" spans="9:32" ht="15">
      <c r="I211" s="154">
        <f>B112</f>
        <v>0</v>
      </c>
      <c r="J211" s="155"/>
      <c r="K211" s="32">
        <f t="shared" si="135"/>
        <v>-0.4000000000000057</v>
      </c>
      <c r="L211" s="33">
        <f t="shared" si="136"/>
        <v>1</v>
      </c>
      <c r="N211" s="36">
        <f>IF(Y112=0,J211,(IF(J211&gt;36,(J211-AB211),(IF(AE211&gt;0,(J211-((AE211))*(AB211)),(IF(AD211&lt;AC211,(J211+AA211),J211)))))))</f>
        <v>0</v>
      </c>
      <c r="AA211" s="38">
        <f t="shared" si="137"/>
        <v>0.1</v>
      </c>
      <c r="AB211" s="38">
        <f>IF(Y113=0,0,(IF(J211&lt;4.5,0.1,(IF(J211&lt;11.5,0.2,(IF(J211&lt;18.5,0.3,(IF(J211&lt;26.5,0.4,(IF(J211&lt;37,0.5,((Y113-36)))))))))))))</f>
        <v>0</v>
      </c>
      <c r="AC211" s="38">
        <f t="shared" si="133"/>
        <v>-1</v>
      </c>
      <c r="AD211" s="38">
        <f>Y113-36</f>
        <v>-36</v>
      </c>
      <c r="AE211" s="38">
        <f t="shared" si="134"/>
        <v>0</v>
      </c>
      <c r="AF211" s="39"/>
    </row>
    <row r="212" spans="9:32" ht="15">
      <c r="I212" s="154">
        <f>B115</f>
        <v>0</v>
      </c>
      <c r="J212" s="155"/>
      <c r="K212" s="32">
        <f t="shared" si="135"/>
        <v>-0.4000000000000057</v>
      </c>
      <c r="L212" s="33">
        <f t="shared" si="136"/>
        <v>1</v>
      </c>
      <c r="N212" s="36">
        <f>IF(Y115=0,J212,(IF(J212&gt;36,(J212-AB212),(IF(AE212&gt;0,(J212-((AE212))*(AB212)),(IF(AD212&lt;AC212,(J212+AA212),J212)))))))</f>
        <v>0</v>
      </c>
      <c r="AA212" s="38">
        <f t="shared" si="137"/>
        <v>0.1</v>
      </c>
      <c r="AB212" s="38">
        <f>IF(Y116=0,0,(IF(J212&lt;4.5,0.1,(IF(J212&lt;11.5,0.2,(IF(J212&lt;18.5,0.3,(IF(J212&lt;26.5,0.4,(IF(J212&lt;37,0.5,((Y116-36)))))))))))))</f>
        <v>0</v>
      </c>
      <c r="AC212" s="38">
        <f t="shared" si="133"/>
        <v>-1</v>
      </c>
      <c r="AD212" s="38">
        <f>Y116-36</f>
        <v>-36</v>
      </c>
      <c r="AE212" s="38">
        <f t="shared" si="134"/>
        <v>0</v>
      </c>
      <c r="AF212" s="39"/>
    </row>
    <row r="213" spans="9:32" ht="15">
      <c r="I213" s="154">
        <f>B118</f>
        <v>0</v>
      </c>
      <c r="J213" s="155"/>
      <c r="K213" s="32">
        <f t="shared" si="135"/>
        <v>-0.4000000000000057</v>
      </c>
      <c r="L213" s="33">
        <f t="shared" si="136"/>
        <v>1</v>
      </c>
      <c r="N213" s="36">
        <f>IF(Y118=0,J213,(IF(J213&gt;36,(J213-AB213),(IF(AE213&gt;0,(J213-((AE213))*(AB213)),(IF(AD213&lt;AC213,(J213+AA213),J213)))))))</f>
        <v>0</v>
      </c>
      <c r="AA213" s="38">
        <f t="shared" si="137"/>
        <v>0.1</v>
      </c>
      <c r="AB213" s="38">
        <f>IF(Y119=0,0,(IF(J213&lt;4.5,0.1,(IF(J213&lt;11.5,0.2,(IF(J213&lt;18.5,0.3,(IF(J213&lt;26.5,0.4,(IF(J213&lt;37,0.5,((Y119-36)))))))))))))</f>
        <v>0</v>
      </c>
      <c r="AC213" s="38">
        <f t="shared" si="133"/>
        <v>-1</v>
      </c>
      <c r="AD213" s="38">
        <f>Y119-36</f>
        <v>-36</v>
      </c>
      <c r="AE213" s="38">
        <f t="shared" si="134"/>
        <v>0</v>
      </c>
      <c r="AF213" s="39"/>
    </row>
    <row r="214" spans="9:32" ht="15">
      <c r="I214" s="154">
        <f>B121</f>
        <v>0</v>
      </c>
      <c r="J214" s="155"/>
      <c r="K214" s="32">
        <f t="shared" si="135"/>
        <v>-0.4000000000000057</v>
      </c>
      <c r="L214" s="33">
        <f t="shared" si="136"/>
        <v>1</v>
      </c>
      <c r="N214" s="36">
        <f>IF(Y121=0,J214,(IF(J214&gt;36,(J214-AB214),(IF(AE214&gt;0,(J214-((AE214))*(AB214)),(IF(AD214&lt;AC214,(J214+AA214),J214)))))))</f>
        <v>0</v>
      </c>
      <c r="AA214" s="38">
        <f t="shared" si="137"/>
        <v>0.1</v>
      </c>
      <c r="AB214" s="38">
        <f>IF(Y122=0,0,(IF(J214&lt;4.5,0.1,(IF(J214&lt;11.5,0.2,(IF(J214&lt;18.5,0.3,(IF(J214&lt;26.5,0.4,(IF(J214&lt;37,0.5,((Y122-36)))))))))))))</f>
        <v>0</v>
      </c>
      <c r="AC214" s="38">
        <f t="shared" si="133"/>
        <v>-1</v>
      </c>
      <c r="AD214" s="38">
        <f>Y122-36</f>
        <v>-36</v>
      </c>
      <c r="AE214" s="38">
        <f t="shared" si="134"/>
        <v>0</v>
      </c>
      <c r="AF214" s="39"/>
    </row>
    <row r="215" spans="9:32" ht="15">
      <c r="I215" s="154">
        <f>B124</f>
        <v>0</v>
      </c>
      <c r="J215" s="155"/>
      <c r="K215" s="32">
        <f t="shared" si="135"/>
        <v>-0.4000000000000057</v>
      </c>
      <c r="L215" s="33">
        <f t="shared" si="136"/>
        <v>1</v>
      </c>
      <c r="N215" s="36">
        <f>IF(Y124=0,J215,(IF(J215&gt;36,(J215-AB215),(IF(AE215&gt;0,(J215-((AE215))*(AB215)),(IF(AD215&lt;AC215,(J215+AA215),J215)))))))</f>
        <v>0</v>
      </c>
      <c r="AA215" s="38">
        <f t="shared" si="137"/>
        <v>0.1</v>
      </c>
      <c r="AB215" s="38">
        <f>IF(Y125=0,0,(IF(J215&lt;4.5,0.1,(IF(J215&lt;11.5,0.2,(IF(J215&lt;18.5,0.3,(IF(J215&lt;26.5,0.4,(IF(J215&lt;37,0.5,((Y125-36)))))))))))))</f>
        <v>0</v>
      </c>
      <c r="AC215" s="38">
        <f t="shared" si="133"/>
        <v>-1</v>
      </c>
      <c r="AD215" s="38">
        <f>Y125-36</f>
        <v>-36</v>
      </c>
      <c r="AE215" s="38">
        <f t="shared" si="134"/>
        <v>0</v>
      </c>
      <c r="AF215" s="39"/>
    </row>
    <row r="216" spans="9:32" ht="15">
      <c r="I216" s="154">
        <f>B127</f>
        <v>0</v>
      </c>
      <c r="J216" s="155"/>
      <c r="K216" s="32">
        <f t="shared" si="135"/>
        <v>-0.4000000000000057</v>
      </c>
      <c r="L216" s="41">
        <f aca="true" t="shared" si="138" ref="L216:L224">IF(J216&lt;4.5,1,(IF(J216&lt;11.5,2,(IF(J216&lt;18.5,3,(IF(J216&lt;26.5,4,(IF(J216&lt;37,5,6)))))))))</f>
        <v>1</v>
      </c>
      <c r="N216" s="36">
        <f>IF(Y127=0,J216,(IF(J216&gt;36,(J216-AB216),(IF(AE216&gt;0,(J216-((AE216))*(AB216)),(IF(AD216&lt;AC216,(J216+AA216),J216)))))))</f>
        <v>0</v>
      </c>
      <c r="O216" t="s">
        <v>1</v>
      </c>
      <c r="AA216" s="38">
        <f aca="true" t="shared" si="139" ref="AA216:AA224">IF(J216&lt;26.5,0.1,(IF(J216&lt;37,0.2,0)))</f>
        <v>0.1</v>
      </c>
      <c r="AB216" s="38">
        <f>IF(Y128=0,0,(IF(J216&lt;4.5,0.1,(IF(J216&lt;11.5,0.2,(IF(J216&lt;18.5,0.3,(IF(J216&lt;26.5,0.4,(IF(J216&lt;37,0.5,((Y128-36)))))))))))))</f>
        <v>0</v>
      </c>
      <c r="AC216" s="38">
        <f t="shared" si="133"/>
        <v>-1</v>
      </c>
      <c r="AD216" s="38">
        <f>Y128-36</f>
        <v>-36</v>
      </c>
      <c r="AE216" s="38">
        <f t="shared" si="134"/>
        <v>0</v>
      </c>
      <c r="AF216" s="39"/>
    </row>
    <row r="217" spans="9:32" ht="15">
      <c r="I217" s="154">
        <f>B130</f>
        <v>0</v>
      </c>
      <c r="J217" s="155"/>
      <c r="K217" s="32">
        <f t="shared" si="135"/>
        <v>-0.4000000000000057</v>
      </c>
      <c r="L217" s="41">
        <f t="shared" si="138"/>
        <v>1</v>
      </c>
      <c r="N217" s="36">
        <f>IF(Y130=0,J217,(IF(J217&gt;36,(J217-AB217),(IF(AE217&gt;0,(J217-((AE217))*(AB217)),(IF(AD217&lt;AC217,(J217+AA217),J217)))))))</f>
        <v>0</v>
      </c>
      <c r="AA217" s="38">
        <f t="shared" si="139"/>
        <v>0.1</v>
      </c>
      <c r="AB217" s="38">
        <f>IF(Y131=0,0,(IF(J217&lt;4.5,0.1,(IF(J217&lt;11.5,0.2,(IF(J217&lt;18.5,0.3,(IF(J217&lt;26.5,0.4,(IF(J217&lt;37,0.5,((Y131-36)))))))))))))</f>
        <v>0</v>
      </c>
      <c r="AC217" s="38">
        <f t="shared" si="133"/>
        <v>-1</v>
      </c>
      <c r="AD217" s="38">
        <f>Y131-36</f>
        <v>-36</v>
      </c>
      <c r="AE217" s="38">
        <f t="shared" si="134"/>
        <v>0</v>
      </c>
      <c r="AF217" s="39"/>
    </row>
    <row r="218" spans="9:32" ht="15">
      <c r="I218" s="154">
        <f>B133</f>
        <v>0</v>
      </c>
      <c r="J218" s="155"/>
      <c r="K218" s="32">
        <f t="shared" si="135"/>
        <v>-0.4000000000000057</v>
      </c>
      <c r="L218" s="41">
        <f t="shared" si="138"/>
        <v>1</v>
      </c>
      <c r="N218" s="36">
        <f>IF(Y133=0,J218,(IF(J218&gt;36,(J218-AB218),(IF(AE218&gt;0,(J218-((AE218))*(AB218)),(IF(AD218&lt;AC218,(J218+AA218),J218)))))))</f>
        <v>0</v>
      </c>
      <c r="AA218" s="38">
        <f t="shared" si="139"/>
        <v>0.1</v>
      </c>
      <c r="AB218" s="38">
        <f>IF(Y134=0,0,(IF(J218&lt;4.5,0.1,(IF(J218&lt;11.5,0.2,(IF(J218&lt;18.5,0.3,(IF(J218&lt;26.5,0.4,(IF(J218&lt;37,0.5,((Y134-36)))))))))))))</f>
        <v>0</v>
      </c>
      <c r="AC218" s="38">
        <f t="shared" si="133"/>
        <v>-1</v>
      </c>
      <c r="AD218" s="38">
        <f>Y134-36</f>
        <v>-36</v>
      </c>
      <c r="AE218" s="38">
        <f t="shared" si="134"/>
        <v>0</v>
      </c>
      <c r="AF218" s="39"/>
    </row>
    <row r="219" spans="9:32" ht="15">
      <c r="I219" s="154">
        <f>B136</f>
        <v>0</v>
      </c>
      <c r="J219" s="155"/>
      <c r="K219" s="32">
        <f t="shared" si="135"/>
        <v>-0.4000000000000057</v>
      </c>
      <c r="L219" s="41">
        <f t="shared" si="138"/>
        <v>1</v>
      </c>
      <c r="N219" s="36">
        <f>IF(Y136=0,J219,(IF(J219&gt;36,(J219-AB219),(IF(AE219&gt;0,(J219-((AE219))*(AB219)),(IF(AD219&lt;AC219,(J219+AA219),J219)))))))</f>
        <v>0</v>
      </c>
      <c r="AA219" s="38">
        <f t="shared" si="139"/>
        <v>0.1</v>
      </c>
      <c r="AB219" s="38">
        <f>IF(Y137=0,0,(IF(J219&lt;4.5,0.1,(IF(J219&lt;11.5,0.2,(IF(J219&lt;18.5,0.3,(IF(J219&lt;26.5,0.4,(IF(J219&lt;37,0.5,((Y137-36)))))))))))))</f>
        <v>0</v>
      </c>
      <c r="AC219" s="38">
        <f t="shared" si="133"/>
        <v>-1</v>
      </c>
      <c r="AD219" s="38">
        <f>Y137-36</f>
        <v>-36</v>
      </c>
      <c r="AE219" s="38">
        <f t="shared" si="134"/>
        <v>0</v>
      </c>
      <c r="AF219" s="39"/>
    </row>
    <row r="220" spans="9:32" ht="15">
      <c r="I220" s="154">
        <f>B139</f>
        <v>0</v>
      </c>
      <c r="J220" s="155"/>
      <c r="K220" s="32">
        <f t="shared" si="135"/>
        <v>-0.4000000000000057</v>
      </c>
      <c r="L220" s="33">
        <f t="shared" si="138"/>
        <v>1</v>
      </c>
      <c r="N220" s="36">
        <f>IF(Y139=0,J220,(IF(J220&gt;36,(J220-AB220),(IF(AE220&gt;0,(J220-((AE220))*(AB220)),(IF(AD220&lt;AC220,(J220+AA220),J220)))))))</f>
        <v>0</v>
      </c>
      <c r="AA220" s="38">
        <f t="shared" si="139"/>
        <v>0.1</v>
      </c>
      <c r="AB220" s="38">
        <f>IF(Y140=0,0,(IF(J220&lt;4.5,0.1,(IF(J220&lt;11.5,0.2,(IF(J220&lt;18.5,0.3,(IF(J220&lt;26.5,0.4,(IF(J220&lt;37,0.5,((Y140-36)))))))))))))</f>
        <v>0</v>
      </c>
      <c r="AC220" s="38">
        <f t="shared" si="133"/>
        <v>-1</v>
      </c>
      <c r="AD220" s="38">
        <f>Y140-36</f>
        <v>-36</v>
      </c>
      <c r="AE220" s="38">
        <f t="shared" si="134"/>
        <v>0</v>
      </c>
      <c r="AF220" s="39"/>
    </row>
    <row r="221" spans="9:32" ht="15">
      <c r="I221" s="77">
        <f>B142</f>
        <v>0</v>
      </c>
      <c r="J221" s="108"/>
      <c r="K221" s="32">
        <f t="shared" si="135"/>
        <v>-0.4000000000000057</v>
      </c>
      <c r="L221" s="33">
        <f t="shared" si="138"/>
        <v>1</v>
      </c>
      <c r="N221" s="36">
        <f>IF(Y142=0,J221,(IF(J221&gt;36,(J221-AB221),(IF(AE221&gt;0,(J221-((AE221))*(AB221)),(IF(AD221&lt;AC221,(J221+AA221),J221)))))))</f>
        <v>0</v>
      </c>
      <c r="P221" t="s">
        <v>67</v>
      </c>
      <c r="AA221" s="38">
        <f t="shared" si="139"/>
        <v>0.1</v>
      </c>
      <c r="AB221" s="38">
        <f>IF(Y143=0,0,(IF(J221&lt;4.5,0.1,(IF(J221&lt;11.5,0.2,(IF(J221&lt;18.5,0.3,(IF(J221&lt;26.5,0.4,(IF(J221&lt;37,0.5,((Y143-36)))))))))))))</f>
        <v>0</v>
      </c>
      <c r="AC221" s="38">
        <f t="shared" si="133"/>
        <v>-1</v>
      </c>
      <c r="AD221" s="38">
        <f>Y143-36</f>
        <v>-36</v>
      </c>
      <c r="AE221" s="38">
        <f t="shared" si="134"/>
        <v>0</v>
      </c>
      <c r="AF221" s="39"/>
    </row>
    <row r="222" spans="9:32" ht="15">
      <c r="I222" s="77">
        <f>B145</f>
        <v>0</v>
      </c>
      <c r="J222" s="108"/>
      <c r="K222" s="32">
        <f t="shared" si="135"/>
        <v>-0.4000000000000057</v>
      </c>
      <c r="L222" s="33">
        <f t="shared" si="138"/>
        <v>1</v>
      </c>
      <c r="N222" s="36">
        <f>IF(Y145=0,J222,(IF(J222&gt;36,(J222-AB222),(IF(AE222&gt;0,(J222-((AE222))*(AB222)),(IF(AD222&lt;AC222,(J222+AA222),J222)))))))</f>
        <v>0</v>
      </c>
      <c r="AA222" s="38">
        <f t="shared" si="139"/>
        <v>0.1</v>
      </c>
      <c r="AB222" s="38">
        <f>IF(Y146=0,0,(IF(J222&lt;4.5,0.1,(IF(J222&lt;11.5,0.2,(IF(J222&lt;18.5,0.3,(IF(J222&lt;26.5,0.4,(IF(J222&lt;37,0.5,((Y146-36)))))))))))))</f>
        <v>0</v>
      </c>
      <c r="AC222" s="38">
        <f t="shared" si="133"/>
        <v>-1</v>
      </c>
      <c r="AD222" s="38">
        <f>Y146-36</f>
        <v>-36</v>
      </c>
      <c r="AE222" s="38">
        <f t="shared" si="134"/>
        <v>0</v>
      </c>
      <c r="AF222" s="39"/>
    </row>
    <row r="223" spans="9:32" ht="15">
      <c r="I223" s="77">
        <f>B148</f>
        <v>0</v>
      </c>
      <c r="J223" s="108"/>
      <c r="K223" s="32">
        <f t="shared" si="135"/>
        <v>-0.4000000000000057</v>
      </c>
      <c r="L223" s="33">
        <f t="shared" si="138"/>
        <v>1</v>
      </c>
      <c r="N223" s="36">
        <f>IF(Y148=0,J223,(IF(J223&gt;36,(J223-AB223),(IF(AE223&gt;0,(J223-((AE223))*(AB223)),(IF(AD223&lt;AC223,(J223+AA223),J223)))))))</f>
        <v>0</v>
      </c>
      <c r="P223" t="s">
        <v>67</v>
      </c>
      <c r="AA223" s="38">
        <f t="shared" si="139"/>
        <v>0.1</v>
      </c>
      <c r="AB223" s="38">
        <f>IF(Y149=0,0,(IF(J223&lt;4.5,0.1,(IF(J223&lt;11.5,0.2,(IF(J223&lt;18.5,0.3,(IF(J223&lt;26.5,0.4,(IF(J223&lt;37,0.5,((Y149-36)))))))))))))</f>
        <v>0</v>
      </c>
      <c r="AC223" s="38">
        <f t="shared" si="133"/>
        <v>-1</v>
      </c>
      <c r="AD223" s="38">
        <f>Y149-36</f>
        <v>-36</v>
      </c>
      <c r="AE223" s="38">
        <f t="shared" si="134"/>
        <v>0</v>
      </c>
      <c r="AF223" s="39"/>
    </row>
    <row r="224" spans="9:32" ht="15">
      <c r="I224" s="77">
        <f>B151</f>
        <v>0</v>
      </c>
      <c r="J224" s="108"/>
      <c r="K224" s="32">
        <f t="shared" si="135"/>
        <v>-0.4000000000000057</v>
      </c>
      <c r="L224" s="41">
        <f t="shared" si="138"/>
        <v>1</v>
      </c>
      <c r="N224" s="36">
        <f>IF(Y151=0,J224,(IF(J224&gt;36,(J224-AB224),(IF(AE224&gt;0,(J224-((AE224))*(AB224)),(IF(AD224&lt;AC224,(J224+AA224),J224)))))))</f>
        <v>0</v>
      </c>
      <c r="AA224" s="38">
        <f t="shared" si="139"/>
        <v>0.1</v>
      </c>
      <c r="AB224" s="38">
        <f>IF(Y152=0,0,(IF(J224&lt;4.5,0.1,(IF(J224&lt;11.5,0.2,(IF(J224&lt;18.5,0.3,(IF(J224&lt;26.5,0.4,(IF(J224&lt;37,0.5,((Y152-36)))))))))))))</f>
        <v>0</v>
      </c>
      <c r="AC224" s="38">
        <f t="shared" si="133"/>
        <v>-1</v>
      </c>
      <c r="AD224" s="38">
        <f>Y152-36</f>
        <v>-36</v>
      </c>
      <c r="AE224" s="38">
        <f t="shared" si="134"/>
        <v>0</v>
      </c>
      <c r="AF224" s="39"/>
    </row>
    <row r="225" spans="9:32" ht="15">
      <c r="I225" s="77">
        <f>B154</f>
        <v>0</v>
      </c>
      <c r="J225" s="108"/>
      <c r="K225" s="32">
        <f t="shared" si="135"/>
        <v>-0.4000000000000057</v>
      </c>
      <c r="L225" s="33">
        <f aca="true" t="shared" si="140" ref="L225:L231">IF(J225&lt;4.5,1,(IF(J225&lt;11.5,2,(IF(J225&lt;18.5,3,(IF(J225&lt;26.5,4,(IF(J225&lt;37,5,6)))))))))</f>
        <v>1</v>
      </c>
      <c r="N225" s="36">
        <f>IF(Y154=0,J225,(IF(J225&gt;36,(J225-AB225),(IF(AE225&gt;0,(J225-((AE225))*(AB225)),(IF(AD225&lt;AC225,(J225+AA225),J225)))))))</f>
        <v>0</v>
      </c>
      <c r="AA225" s="38">
        <f aca="true" t="shared" si="141" ref="AA225:AA231">IF(J225&lt;26.5,0.1,(IF(J225&lt;37,0.2,0)))</f>
        <v>0.1</v>
      </c>
      <c r="AB225" s="38">
        <f>IF(Y155=0,0,(IF(J225&lt;4.5,0.1,(IF(J225&lt;11.5,0.2,(IF(J225&lt;18.5,0.3,(IF(J225&lt;26.5,0.4,(IF(J225&lt;37,0.5,((Y155-36)))))))))))))</f>
        <v>0.1</v>
      </c>
      <c r="AC225" s="38">
        <f t="shared" si="133"/>
        <v>-1</v>
      </c>
      <c r="AD225" s="38">
        <f>Y155-36</f>
        <v>-31</v>
      </c>
      <c r="AE225" s="38">
        <f t="shared" si="134"/>
        <v>0</v>
      </c>
      <c r="AF225" s="39"/>
    </row>
    <row r="226" spans="9:32" ht="15">
      <c r="I226" s="77">
        <f>B157</f>
        <v>0</v>
      </c>
      <c r="J226" s="108"/>
      <c r="K226" s="32">
        <f t="shared" si="135"/>
        <v>-0.4000000000000057</v>
      </c>
      <c r="L226" s="33">
        <f t="shared" si="140"/>
        <v>1</v>
      </c>
      <c r="N226" s="36">
        <f>IF(Y157=0,J226,(IF(J226&gt;36,(J226-AB226),(IF(AE226&gt;0,(J226-((AE226))*(AB226)),(IF(AD226&lt;AC226,(J226+AA226),J226)))))))</f>
        <v>0</v>
      </c>
      <c r="AA226" s="38">
        <f t="shared" si="141"/>
        <v>0.1</v>
      </c>
      <c r="AB226" s="38">
        <f>IF(Y158=0,0,(IF(J226&lt;4.5,0.1,(IF(J226&lt;11.5,0.2,(IF(J226&lt;18.5,0.3,(IF(J226&lt;26.5,0.4,(IF(J226&lt;37,0.5,((Y158-36)))))))))))))</f>
        <v>0.1</v>
      </c>
      <c r="AC226" s="38">
        <f t="shared" si="133"/>
        <v>-1</v>
      </c>
      <c r="AD226" s="38">
        <f>Y158-36</f>
        <v>-26</v>
      </c>
      <c r="AE226" s="38">
        <f t="shared" si="134"/>
        <v>0</v>
      </c>
      <c r="AF226" s="39"/>
    </row>
    <row r="227" spans="9:32" ht="15">
      <c r="I227" s="77">
        <f>B160</f>
        <v>0</v>
      </c>
      <c r="J227" s="120"/>
      <c r="K227" s="32">
        <f t="shared" si="135"/>
        <v>-0.4000000000000057</v>
      </c>
      <c r="L227" s="33">
        <f t="shared" si="140"/>
        <v>1</v>
      </c>
      <c r="N227" s="36">
        <f>IF(Y160=0,J227,(IF(J227&gt;36,(J227-AB227),(IF(AE227&gt;0,(J227-((AE227))*(AB227)),(IF(AD227&lt;AC227,(J227+AA227),J227)))))))</f>
        <v>0</v>
      </c>
      <c r="P227" t="s">
        <v>67</v>
      </c>
      <c r="AA227" s="38">
        <f t="shared" si="141"/>
        <v>0.1</v>
      </c>
      <c r="AB227" s="38">
        <f>IF(Y161=0,0,(IF(J227&lt;4.5,0.1,(IF(J227&lt;11.5,0.2,(IF(J227&lt;18.5,0.3,(IF(J227&lt;26.5,0.4,(IF(J227&lt;37,0.5,((Y161-36)))))))))))))</f>
        <v>0.1</v>
      </c>
      <c r="AC227" s="38">
        <f t="shared" si="133"/>
        <v>-1</v>
      </c>
      <c r="AD227" s="38">
        <f>Y161-36</f>
        <v>-31</v>
      </c>
      <c r="AE227" s="38">
        <f t="shared" si="134"/>
        <v>0</v>
      </c>
      <c r="AF227" s="39"/>
    </row>
    <row r="228" spans="9:32" ht="15">
      <c r="I228" s="77">
        <f>B163</f>
        <v>0</v>
      </c>
      <c r="J228" s="120"/>
      <c r="K228" s="32">
        <f t="shared" si="135"/>
        <v>-0.4000000000000057</v>
      </c>
      <c r="L228" s="33">
        <f t="shared" si="140"/>
        <v>1</v>
      </c>
      <c r="N228" s="36">
        <f>IF(Y163=0,J228,(IF(J228&gt;36,(J228-AB228),(IF(AE228&gt;0,(J228-((AE228))*(AB228)),(IF(AD228&lt;AC228,(J228+AA228),J228)))))))</f>
        <v>0</v>
      </c>
      <c r="AA228" s="38">
        <f t="shared" si="141"/>
        <v>0.1</v>
      </c>
      <c r="AB228" s="38">
        <f>IF(Y164=0,0,(IF(J228&lt;4.5,0.1,(IF(J228&lt;11.5,0.2,(IF(J228&lt;18.5,0.3,(IF(J228&lt;26.5,0.4,(IF(J228&lt;37,0.5,((0)))))))))))))</f>
        <v>0</v>
      </c>
      <c r="AC228" s="38">
        <f t="shared" si="133"/>
        <v>-1</v>
      </c>
      <c r="AD228" s="38">
        <f>Y164-36</f>
        <v>-36</v>
      </c>
      <c r="AE228" s="38">
        <f t="shared" si="134"/>
        <v>0</v>
      </c>
      <c r="AF228" s="39"/>
    </row>
    <row r="229" spans="9:32" ht="15">
      <c r="I229" s="77">
        <f>B166</f>
        <v>0</v>
      </c>
      <c r="J229" s="10"/>
      <c r="K229" s="32">
        <f t="shared" si="135"/>
        <v>-0.4000000000000057</v>
      </c>
      <c r="L229" s="33">
        <f t="shared" si="140"/>
        <v>1</v>
      </c>
      <c r="N229" s="36">
        <f>IF(Y146=0,J229,(IF(J229&gt;36,(J229-AB229),(IF(AE229&gt;0,(J229-((AE229))*(AB229)),(IF(AD229&lt;AC229,(J229+AA229),J229)))))))</f>
        <v>0</v>
      </c>
      <c r="AA229" s="38">
        <f t="shared" si="141"/>
        <v>0.1</v>
      </c>
      <c r="AB229" s="38">
        <f>IF(Y167=0,0,(IF(J229&lt;4.5,0.1,(IF(J229&lt;11.5,0.2,(IF(J229&lt;18.5,0.3,(IF(J229&lt;26.5,0.4,(IF(J229&lt;37,0.5,((Y167-36)))))))))))))</f>
        <v>0</v>
      </c>
      <c r="AC229" s="38">
        <f t="shared" si="133"/>
        <v>-1</v>
      </c>
      <c r="AD229" s="38">
        <f>Y167-36</f>
        <v>-36</v>
      </c>
      <c r="AE229" s="38">
        <f t="shared" si="134"/>
        <v>0</v>
      </c>
      <c r="AF229" s="39"/>
    </row>
    <row r="230" spans="9:32" ht="15">
      <c r="I230" s="77">
        <f>B169</f>
        <v>0</v>
      </c>
      <c r="J230" s="10"/>
      <c r="K230" s="32">
        <f t="shared" si="135"/>
        <v>-0.4000000000000057</v>
      </c>
      <c r="L230" s="33">
        <f t="shared" si="140"/>
        <v>1</v>
      </c>
      <c r="N230" s="36">
        <f>IF(Y147=0,J230,(IF(J230&gt;36,(J230-AB230),(IF(AE230&gt;0,(J230-((AE230))*(AB230)),(IF(AD230&lt;AC230,(J230+AA230),J230)))))))</f>
        <v>0</v>
      </c>
      <c r="AA230" s="38">
        <f t="shared" si="141"/>
        <v>0.1</v>
      </c>
      <c r="AB230" s="38">
        <f>IF(Y170=0,0,(IF(J230&lt;4.5,0.1,(IF(J230&lt;11.5,0.2,(IF(J230&lt;18.5,0.3,(IF(J230&lt;26.5,0.4,(IF(J230&lt;37,0.5,((Y170-36)))))))))))))</f>
        <v>0</v>
      </c>
      <c r="AC230" s="38">
        <f t="shared" si="133"/>
        <v>-1</v>
      </c>
      <c r="AD230" s="38">
        <f>Y171-36</f>
        <v>4</v>
      </c>
      <c r="AE230" s="38">
        <f t="shared" si="134"/>
        <v>4</v>
      </c>
      <c r="AF230" s="39"/>
    </row>
    <row r="231" spans="9:32" ht="15">
      <c r="I231" s="77">
        <f>B172</f>
        <v>0</v>
      </c>
      <c r="J231" s="10"/>
      <c r="K231" s="32">
        <f t="shared" si="135"/>
        <v>-0.4000000000000057</v>
      </c>
      <c r="L231" s="33">
        <f t="shared" si="140"/>
        <v>1</v>
      </c>
      <c r="N231" s="36">
        <f>IF(Y172=0,J231,(IF(J231&gt;36,(J231-AB231),(IF(AE231&gt;0,(J231-((AE231))*(AB231)),(IF(AD231&lt;AC231,(J231+AA231),J231)))))))</f>
        <v>0</v>
      </c>
      <c r="AA231" s="38">
        <f t="shared" si="141"/>
        <v>0.1</v>
      </c>
      <c r="AB231" s="38">
        <f>IF(Y173=0,0,(IF(J231&lt;4.5,0.1,(IF(J231&lt;11.5,0.2,(IF(J231&lt;18.5,0.3,(IF(J231&lt;26.5,0.4,(IF(J231&lt;37,0.5,((Y173-36)))))))))))))</f>
        <v>0</v>
      </c>
      <c r="AC231" s="38">
        <f t="shared" si="133"/>
        <v>-1</v>
      </c>
      <c r="AD231" s="38">
        <f>Y175-36</f>
        <v>-36</v>
      </c>
      <c r="AE231" s="38">
        <f t="shared" si="134"/>
        <v>0</v>
      </c>
      <c r="AF231" s="39"/>
    </row>
    <row r="238" ht="15">
      <c r="C238" s="66" t="s">
        <v>38</v>
      </c>
    </row>
    <row r="239" ht="15">
      <c r="C239" s="67" t="s">
        <v>39</v>
      </c>
    </row>
    <row r="240" ht="15">
      <c r="C240" s="67" t="s">
        <v>40</v>
      </c>
    </row>
    <row r="241" ht="15">
      <c r="C241" s="67" t="s">
        <v>41</v>
      </c>
    </row>
    <row r="242" ht="15">
      <c r="C242" s="67" t="s">
        <v>42</v>
      </c>
    </row>
    <row r="243" ht="15">
      <c r="C243" s="67" t="s">
        <v>43</v>
      </c>
    </row>
    <row r="244" ht="15">
      <c r="C244" s="67" t="s">
        <v>44</v>
      </c>
    </row>
    <row r="246" ht="15">
      <c r="C246" s="66" t="s">
        <v>45</v>
      </c>
    </row>
    <row r="247" ht="15">
      <c r="C247" s="67" t="s">
        <v>46</v>
      </c>
    </row>
    <row r="248" ht="15">
      <c r="C248" s="67" t="s">
        <v>47</v>
      </c>
    </row>
    <row r="249" ht="15">
      <c r="C249" s="67" t="s">
        <v>48</v>
      </c>
    </row>
    <row r="250" ht="15">
      <c r="C250" s="67" t="s">
        <v>49</v>
      </c>
    </row>
    <row r="251" ht="15">
      <c r="C251" s="67" t="s">
        <v>50</v>
      </c>
    </row>
    <row r="252" ht="15">
      <c r="C252" s="68" t="s">
        <v>51</v>
      </c>
    </row>
    <row r="254" ht="15">
      <c r="C254" s="66" t="s">
        <v>52</v>
      </c>
    </row>
    <row r="255" ht="15">
      <c r="C255" s="67" t="s">
        <v>53</v>
      </c>
    </row>
    <row r="256" ht="15">
      <c r="C256" s="67" t="s">
        <v>54</v>
      </c>
    </row>
    <row r="257" ht="15">
      <c r="C257" s="68" t="s">
        <v>55</v>
      </c>
    </row>
    <row r="258" ht="15">
      <c r="C258" s="69"/>
    </row>
    <row r="259" ht="15">
      <c r="C259" s="69" t="s">
        <v>56</v>
      </c>
    </row>
    <row r="261" ht="15">
      <c r="C261" s="67" t="s">
        <v>58</v>
      </c>
    </row>
    <row r="262" ht="15">
      <c r="C262" s="67" t="s">
        <v>59</v>
      </c>
    </row>
    <row r="263" ht="15">
      <c r="C263" s="67" t="s">
        <v>60</v>
      </c>
    </row>
    <row r="264" ht="15">
      <c r="C264" s="68" t="s">
        <v>61</v>
      </c>
    </row>
    <row r="265" ht="15">
      <c r="C265" s="68" t="s">
        <v>62</v>
      </c>
    </row>
    <row r="266" ht="15">
      <c r="C266" s="68" t="s">
        <v>63</v>
      </c>
    </row>
  </sheetData>
  <sheetProtection/>
  <hyperlinks>
    <hyperlink ref="C252" r:id="rId1" display="http://www.golfpedia.fr/Sujet-Golf/22,Stableford.php"/>
    <hyperlink ref="C257" r:id="rId2" display="http://www.golfpedia.fr/Sujet-Golf/22,Stableford.php"/>
    <hyperlink ref="C264" r:id="rId3" display="http://www.golfpedia.fr/Sujet-Golf/59,slope.php"/>
    <hyperlink ref="C265" r:id="rId4" display="http://www.golfpedia.fr/Sujet-Golf/24,Scratch-Score-Standard.php"/>
    <hyperlink ref="C266" r:id="rId5" display="http://www.golfpedia.fr/Sujet-Golf/21,par.php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58"/>
  <sheetViews>
    <sheetView tabSelected="1" zoomScalePageLayoutView="0" workbookViewId="0" topLeftCell="B7">
      <selection activeCell="V24" sqref="V24"/>
    </sheetView>
  </sheetViews>
  <sheetFormatPr defaultColWidth="11.421875" defaultRowHeight="15"/>
  <cols>
    <col min="2" max="2" width="9.140625" style="0" customWidth="1"/>
    <col min="4" max="4" width="11.28125" style="0" customWidth="1"/>
    <col min="5" max="5" width="7.421875" style="0" customWidth="1"/>
    <col min="6" max="6" width="8.00390625" style="0" customWidth="1"/>
    <col min="7" max="7" width="8.421875" style="0" customWidth="1"/>
    <col min="8" max="11" width="6.8515625" style="0" hidden="1" customWidth="1"/>
    <col min="12" max="13" width="7.7109375" style="0" hidden="1" customWidth="1"/>
    <col min="14" max="20" width="6.7109375" style="0" customWidth="1"/>
    <col min="21" max="29" width="7.7109375" style="0" customWidth="1"/>
    <col min="30" max="34" width="6.57421875" style="0" customWidth="1"/>
    <col min="35" max="39" width="6.7109375" style="0" customWidth="1"/>
    <col min="40" max="43" width="6.7109375" style="88" customWidth="1"/>
    <col min="44" max="51" width="6.7109375" style="0" customWidth="1"/>
    <col min="52" max="54" width="8.7109375" style="0" customWidth="1"/>
  </cols>
  <sheetData>
    <row r="2" spans="16:50" ht="15.75" thickBot="1">
      <c r="P2" s="86" t="s">
        <v>95</v>
      </c>
      <c r="AK2" s="107"/>
      <c r="AQ2" s="107"/>
      <c r="AX2" s="86"/>
    </row>
    <row r="3" spans="1:54" ht="48" customHeight="1" thickBot="1">
      <c r="A3">
        <f>SUM(A4:A58)</f>
        <v>0</v>
      </c>
      <c r="B3" s="3" t="str">
        <f>cartescoreCAM!I176</f>
        <v>nom</v>
      </c>
      <c r="C3" s="76" t="str">
        <f>cartescoreCAM!N176</f>
        <v>nouvel  index GDJ     11/042019</v>
      </c>
      <c r="E3" s="73" t="s">
        <v>3</v>
      </c>
      <c r="F3" s="90" t="s">
        <v>90</v>
      </c>
      <c r="G3" s="94" t="s">
        <v>91</v>
      </c>
      <c r="H3" s="121">
        <v>43468</v>
      </c>
      <c r="I3" s="121">
        <v>43475</v>
      </c>
      <c r="J3" s="121">
        <v>43482</v>
      </c>
      <c r="K3" s="121">
        <v>43489</v>
      </c>
      <c r="L3" s="121">
        <v>43503</v>
      </c>
      <c r="M3" s="121">
        <v>43510</v>
      </c>
      <c r="N3" s="121">
        <v>43517</v>
      </c>
      <c r="O3" s="121">
        <v>43524</v>
      </c>
      <c r="P3" s="121">
        <v>43531</v>
      </c>
      <c r="Q3" s="121">
        <v>43545</v>
      </c>
      <c r="R3" s="121">
        <v>43552</v>
      </c>
      <c r="S3" s="121">
        <v>43559</v>
      </c>
      <c r="T3" s="121">
        <v>43566</v>
      </c>
      <c r="U3" s="121"/>
      <c r="V3" s="121"/>
      <c r="W3" s="121"/>
      <c r="X3" s="121"/>
      <c r="Y3" s="121"/>
      <c r="Z3" s="121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45"/>
      <c r="AP3" s="121"/>
      <c r="AQ3" s="121"/>
      <c r="AR3" s="123"/>
      <c r="AS3" s="123"/>
      <c r="AT3" s="156"/>
      <c r="AU3" s="156"/>
      <c r="AV3" s="123"/>
      <c r="AW3" s="123"/>
      <c r="AX3" s="124"/>
      <c r="AY3" s="123"/>
      <c r="AZ3" s="123"/>
      <c r="BA3" s="123"/>
      <c r="BB3" s="123"/>
    </row>
    <row r="4" spans="2:54" ht="15.75" thickBot="1">
      <c r="B4" t="str">
        <f>cartescoreCAM!I177</f>
        <v>ASer</v>
      </c>
      <c r="C4" s="75">
        <f>cartescoreCAM!N177</f>
        <v>21.700000000000006</v>
      </c>
      <c r="E4" s="74" t="str">
        <f>B4</f>
        <v>ASer</v>
      </c>
      <c r="F4" s="92">
        <v>24</v>
      </c>
      <c r="G4" s="95">
        <v>21.2</v>
      </c>
      <c r="H4" s="182">
        <v>21.2</v>
      </c>
      <c r="I4" s="183">
        <v>21.2</v>
      </c>
      <c r="J4" s="183">
        <v>21.2</v>
      </c>
      <c r="K4" s="183">
        <v>21.2</v>
      </c>
      <c r="L4" s="183">
        <v>21.2</v>
      </c>
      <c r="M4" s="118">
        <v>21.2</v>
      </c>
      <c r="N4" s="199">
        <v>21.2</v>
      </c>
      <c r="O4" s="200">
        <v>21.2</v>
      </c>
      <c r="P4" s="202">
        <v>21.3</v>
      </c>
      <c r="Q4" s="202">
        <v>21.400000000000002</v>
      </c>
      <c r="R4" s="199">
        <v>21.400000000000002</v>
      </c>
      <c r="S4" s="202">
        <v>21.600000000000005</v>
      </c>
      <c r="T4" s="212">
        <v>21.700000000000006</v>
      </c>
      <c r="U4" s="125"/>
      <c r="V4" s="125"/>
      <c r="W4" s="125"/>
      <c r="X4" s="157"/>
      <c r="Y4" s="125"/>
      <c r="Z4" s="118"/>
      <c r="AA4" s="118"/>
      <c r="AB4" s="118"/>
      <c r="AC4" s="118"/>
      <c r="AD4" s="118"/>
      <c r="AE4" s="118"/>
      <c r="AF4" s="118"/>
      <c r="AG4" s="158"/>
      <c r="AH4" s="159"/>
      <c r="AI4" s="118"/>
      <c r="AJ4" s="118"/>
      <c r="AK4" s="118"/>
      <c r="AL4" s="118"/>
      <c r="AM4" s="118"/>
      <c r="AN4" s="118"/>
      <c r="AO4" s="146"/>
      <c r="AP4" s="118"/>
      <c r="AQ4" s="118"/>
      <c r="AR4" s="118"/>
      <c r="AS4" s="118"/>
      <c r="AT4" s="155"/>
      <c r="AU4" s="155"/>
      <c r="AV4" s="118"/>
      <c r="AW4" s="119"/>
      <c r="AX4" s="118"/>
      <c r="AY4" s="118"/>
      <c r="AZ4" s="118"/>
      <c r="BA4" s="118"/>
      <c r="BB4" s="118"/>
    </row>
    <row r="5" spans="2:54" ht="15.75" thickBot="1">
      <c r="B5" t="str">
        <f>cartescoreCAM!I178</f>
        <v>STry</v>
      </c>
      <c r="C5" s="75">
        <f>cartescoreCAM!N178</f>
        <v>17.200000000000006</v>
      </c>
      <c r="E5" s="74" t="str">
        <f aca="true" t="shared" si="0" ref="E5:E22">B5</f>
        <v>STry</v>
      </c>
      <c r="F5" s="92">
        <v>20.8</v>
      </c>
      <c r="G5" s="95">
        <v>16.7</v>
      </c>
      <c r="H5" s="184">
        <v>16.7</v>
      </c>
      <c r="I5" s="166">
        <v>16.7</v>
      </c>
      <c r="J5" s="108">
        <v>16.7</v>
      </c>
      <c r="K5" s="166">
        <v>16.7</v>
      </c>
      <c r="L5" s="166">
        <v>16.7</v>
      </c>
      <c r="M5" s="166">
        <v>16.7</v>
      </c>
      <c r="N5" s="111">
        <v>16.7</v>
      </c>
      <c r="O5" s="194">
        <v>16.8</v>
      </c>
      <c r="P5" s="194">
        <v>16.900000000000002</v>
      </c>
      <c r="Q5" s="111">
        <v>16.900000000000002</v>
      </c>
      <c r="R5" s="188">
        <v>16.900000000000002</v>
      </c>
      <c r="S5" s="194">
        <v>17.100000000000005</v>
      </c>
      <c r="T5" s="194">
        <v>17.200000000000006</v>
      </c>
      <c r="U5" s="111"/>
      <c r="V5" s="111"/>
      <c r="W5" s="111"/>
      <c r="X5" s="111"/>
      <c r="Y5" s="111"/>
      <c r="Z5" s="108"/>
      <c r="AA5" s="108"/>
      <c r="AB5" s="108"/>
      <c r="AC5" s="108"/>
      <c r="AD5" s="108"/>
      <c r="AE5" s="108"/>
      <c r="AF5" s="108"/>
      <c r="AG5" s="127"/>
      <c r="AH5" s="108"/>
      <c r="AI5" s="108"/>
      <c r="AJ5" s="108"/>
      <c r="AK5" s="108"/>
      <c r="AL5" s="108"/>
      <c r="AM5" s="108"/>
      <c r="AN5" s="108"/>
      <c r="AO5" s="147"/>
      <c r="AP5" s="108"/>
      <c r="AQ5" s="108"/>
      <c r="AR5" s="108"/>
      <c r="AS5" s="108"/>
      <c r="AT5" s="155"/>
      <c r="AU5" s="155"/>
      <c r="AV5" s="108"/>
      <c r="AW5" s="108"/>
      <c r="AX5" s="108"/>
      <c r="AY5" s="108"/>
      <c r="AZ5" s="108"/>
      <c r="BA5" s="108"/>
      <c r="BB5" s="108"/>
    </row>
    <row r="6" spans="2:54" ht="15.75" thickBot="1">
      <c r="B6" t="str">
        <f>cartescoreCAM!I179</f>
        <v>PThi</v>
      </c>
      <c r="C6" s="75" t="e">
        <f>cartescoreCAM!N179</f>
        <v>#VALUE!</v>
      </c>
      <c r="E6" s="74" t="str">
        <f t="shared" si="0"/>
        <v>PThi</v>
      </c>
      <c r="F6" s="92">
        <v>26.5</v>
      </c>
      <c r="G6" s="95">
        <v>23.8</v>
      </c>
      <c r="H6" s="184">
        <v>23.8</v>
      </c>
      <c r="I6" s="166">
        <v>23.8</v>
      </c>
      <c r="J6" s="108">
        <v>23.8</v>
      </c>
      <c r="K6" s="108">
        <v>23.8</v>
      </c>
      <c r="L6" s="108">
        <v>23.8</v>
      </c>
      <c r="M6" s="108">
        <v>23.8</v>
      </c>
      <c r="N6" s="111">
        <v>23.8</v>
      </c>
      <c r="O6" s="111">
        <v>23.8</v>
      </c>
      <c r="P6" s="111">
        <v>23.8</v>
      </c>
      <c r="Q6" s="111">
        <v>23.8</v>
      </c>
      <c r="R6" s="188">
        <v>23.8</v>
      </c>
      <c r="S6" s="193">
        <v>21.5</v>
      </c>
      <c r="T6" s="211">
        <v>21.5</v>
      </c>
      <c r="U6" s="111"/>
      <c r="V6" s="111"/>
      <c r="W6" s="111"/>
      <c r="X6" s="111"/>
      <c r="Y6" s="111"/>
      <c r="Z6" s="108"/>
      <c r="AA6" s="108"/>
      <c r="AB6" s="108"/>
      <c r="AC6" s="108"/>
      <c r="AD6" s="108"/>
      <c r="AE6" s="108"/>
      <c r="AF6" s="108"/>
      <c r="AG6" s="127"/>
      <c r="AH6" s="108"/>
      <c r="AI6" s="108"/>
      <c r="AJ6" s="108"/>
      <c r="AK6" s="108"/>
      <c r="AL6" s="108"/>
      <c r="AM6" s="108"/>
      <c r="AN6" s="108"/>
      <c r="AO6" s="147"/>
      <c r="AP6" s="108"/>
      <c r="AQ6" s="108"/>
      <c r="AR6" s="108"/>
      <c r="AS6" s="108"/>
      <c r="AT6" s="155"/>
      <c r="AU6" s="155"/>
      <c r="AV6" s="108"/>
      <c r="AW6" s="108"/>
      <c r="AX6" s="108"/>
      <c r="AY6" s="108"/>
      <c r="AZ6" s="108"/>
      <c r="BA6" s="108"/>
      <c r="BB6" s="108"/>
    </row>
    <row r="7" spans="2:54" ht="15.75" thickBot="1">
      <c r="B7" t="str">
        <f>cartescoreCAM!I180</f>
        <v>GDub</v>
      </c>
      <c r="C7" s="75">
        <f>cartescoreCAM!N180</f>
        <v>21.5</v>
      </c>
      <c r="E7" s="74" t="str">
        <f t="shared" si="0"/>
        <v>GDub</v>
      </c>
      <c r="F7" s="92">
        <v>27</v>
      </c>
      <c r="G7" s="95">
        <v>21.4</v>
      </c>
      <c r="H7" s="184">
        <v>21.4</v>
      </c>
      <c r="I7" s="166">
        <v>21.4</v>
      </c>
      <c r="J7" s="108">
        <v>21.4</v>
      </c>
      <c r="K7" s="108">
        <v>21.4</v>
      </c>
      <c r="L7" s="166">
        <v>21.4</v>
      </c>
      <c r="M7" s="108">
        <v>21.4</v>
      </c>
      <c r="N7" s="111">
        <v>21.4</v>
      </c>
      <c r="O7" s="111">
        <v>21.4</v>
      </c>
      <c r="P7" s="111">
        <v>21.4</v>
      </c>
      <c r="Q7" s="111">
        <v>21.4</v>
      </c>
      <c r="R7" s="111">
        <v>21.4</v>
      </c>
      <c r="S7" s="194">
        <v>21.5</v>
      </c>
      <c r="T7" s="111">
        <v>21.5</v>
      </c>
      <c r="U7" s="111"/>
      <c r="V7" s="111"/>
      <c r="W7" s="111"/>
      <c r="X7" s="111"/>
      <c r="Y7" s="111"/>
      <c r="Z7" s="108"/>
      <c r="AA7" s="108"/>
      <c r="AB7" s="108"/>
      <c r="AC7" s="108"/>
      <c r="AD7" s="108"/>
      <c r="AE7" s="108"/>
      <c r="AF7" s="108"/>
      <c r="AG7" s="127"/>
      <c r="AH7" s="108"/>
      <c r="AI7" s="108"/>
      <c r="AJ7" s="108"/>
      <c r="AK7" s="108"/>
      <c r="AL7" s="108"/>
      <c r="AM7" s="108"/>
      <c r="AN7" s="108"/>
      <c r="AO7" s="147"/>
      <c r="AP7" s="108"/>
      <c r="AQ7" s="108"/>
      <c r="AR7" s="108"/>
      <c r="AS7" s="108"/>
      <c r="AT7" s="155"/>
      <c r="AU7" s="155"/>
      <c r="AV7" s="108"/>
      <c r="AW7" s="108"/>
      <c r="AX7" s="108"/>
      <c r="AY7" s="108"/>
      <c r="AZ7" s="108"/>
      <c r="BA7" s="108"/>
      <c r="BB7" s="108"/>
    </row>
    <row r="8" spans="2:54" ht="15.75" thickBot="1">
      <c r="B8" t="str">
        <f>cartescoreCAM!I181</f>
        <v>PhLau</v>
      </c>
      <c r="C8" s="75">
        <f>cartescoreCAM!N181</f>
        <v>13.1</v>
      </c>
      <c r="E8" s="74" t="str">
        <f t="shared" si="0"/>
        <v>PhLau</v>
      </c>
      <c r="F8" s="92">
        <v>10.3</v>
      </c>
      <c r="G8" s="95" t="s">
        <v>94</v>
      </c>
      <c r="H8" s="184">
        <v>12.9</v>
      </c>
      <c r="I8" s="166">
        <v>12.9</v>
      </c>
      <c r="J8" s="108">
        <v>12.9</v>
      </c>
      <c r="K8" s="166">
        <v>12.9</v>
      </c>
      <c r="L8" s="108">
        <v>12.9</v>
      </c>
      <c r="M8" s="166">
        <v>12.9</v>
      </c>
      <c r="N8" s="111">
        <v>12.9</v>
      </c>
      <c r="O8" s="111">
        <v>12.9</v>
      </c>
      <c r="P8" s="111">
        <v>12.9</v>
      </c>
      <c r="Q8" s="111">
        <v>12.9</v>
      </c>
      <c r="R8" s="188">
        <v>12.9</v>
      </c>
      <c r="S8" s="194">
        <v>13</v>
      </c>
      <c r="T8" s="194">
        <v>13.1</v>
      </c>
      <c r="U8" s="111"/>
      <c r="V8" s="111"/>
      <c r="W8" s="111"/>
      <c r="X8" s="111"/>
      <c r="Y8" s="111"/>
      <c r="Z8" s="108"/>
      <c r="AA8" s="108"/>
      <c r="AB8" s="108"/>
      <c r="AC8" s="108"/>
      <c r="AD8" s="108"/>
      <c r="AE8" s="108"/>
      <c r="AF8" s="108"/>
      <c r="AG8" s="127"/>
      <c r="AH8" s="108"/>
      <c r="AI8" s="108"/>
      <c r="AJ8" s="108"/>
      <c r="AK8" s="108"/>
      <c r="AL8" s="108"/>
      <c r="AM8" s="108"/>
      <c r="AN8" s="108"/>
      <c r="AO8" s="147"/>
      <c r="AP8" s="108"/>
      <c r="AQ8" s="108"/>
      <c r="AR8" s="108"/>
      <c r="AS8" s="108"/>
      <c r="AT8" s="155"/>
      <c r="AU8" s="155"/>
      <c r="AV8" s="108"/>
      <c r="AW8" s="108"/>
      <c r="AX8" s="108"/>
      <c r="AY8" s="108"/>
      <c r="AZ8" s="108"/>
      <c r="BA8" s="108"/>
      <c r="BB8" s="108"/>
    </row>
    <row r="9" spans="2:54" ht="15.75" thickBot="1">
      <c r="B9" t="str">
        <f>cartescoreCAM!I182</f>
        <v>JpCho</v>
      </c>
      <c r="C9" s="75">
        <f>cartescoreCAM!N182</f>
        <v>22.6</v>
      </c>
      <c r="E9" s="74" t="str">
        <f t="shared" si="0"/>
        <v>JpCho</v>
      </c>
      <c r="F9" s="92">
        <v>22.6</v>
      </c>
      <c r="G9" s="95">
        <v>22</v>
      </c>
      <c r="H9" s="184">
        <v>22</v>
      </c>
      <c r="I9" s="166">
        <v>22</v>
      </c>
      <c r="J9" s="108">
        <v>22</v>
      </c>
      <c r="K9" s="166">
        <v>22</v>
      </c>
      <c r="L9" s="166">
        <v>22</v>
      </c>
      <c r="M9" s="187">
        <v>22</v>
      </c>
      <c r="N9" s="111">
        <v>22.6</v>
      </c>
      <c r="O9" s="111">
        <v>22.6</v>
      </c>
      <c r="P9" s="111">
        <v>22.6</v>
      </c>
      <c r="Q9" s="111">
        <v>22.6</v>
      </c>
      <c r="R9" s="111">
        <v>22.6</v>
      </c>
      <c r="S9" s="111">
        <v>22.6</v>
      </c>
      <c r="T9" s="111">
        <v>22.6</v>
      </c>
      <c r="U9" s="111"/>
      <c r="V9" s="111"/>
      <c r="W9" s="111"/>
      <c r="X9" s="111"/>
      <c r="Y9" s="111"/>
      <c r="Z9" s="108"/>
      <c r="AA9" s="108"/>
      <c r="AB9" s="108"/>
      <c r="AC9" s="108"/>
      <c r="AD9" s="108"/>
      <c r="AE9" s="108"/>
      <c r="AF9" s="108"/>
      <c r="AG9" s="127"/>
      <c r="AH9" s="108"/>
      <c r="AI9" s="108"/>
      <c r="AJ9" s="108"/>
      <c r="AK9" s="108"/>
      <c r="AL9" s="108"/>
      <c r="AM9" s="108"/>
      <c r="AN9" s="108"/>
      <c r="AO9" s="147"/>
      <c r="AP9" s="108"/>
      <c r="AQ9" s="108"/>
      <c r="AR9" s="108"/>
      <c r="AS9" s="108"/>
      <c r="AT9" s="155"/>
      <c r="AU9" s="155"/>
      <c r="AV9" s="108"/>
      <c r="AW9" s="108"/>
      <c r="AX9" s="108"/>
      <c r="AY9" s="108"/>
      <c r="AZ9" s="108"/>
      <c r="BA9" s="108"/>
      <c r="BB9" s="108"/>
    </row>
    <row r="10" spans="2:54" ht="15.75" thickBot="1">
      <c r="B10" t="str">
        <f>cartescoreCAM!I183</f>
        <v>GGar</v>
      </c>
      <c r="C10" s="75">
        <f>cartescoreCAM!N183</f>
        <v>21.900000000000006</v>
      </c>
      <c r="E10" s="74" t="str">
        <f t="shared" si="0"/>
        <v>GGar</v>
      </c>
      <c r="F10" s="92">
        <v>24.4</v>
      </c>
      <c r="G10" s="95">
        <v>21.5</v>
      </c>
      <c r="H10" s="184">
        <v>21.5</v>
      </c>
      <c r="I10" s="166">
        <v>21.5</v>
      </c>
      <c r="J10" s="108">
        <v>21.5</v>
      </c>
      <c r="K10" s="166">
        <v>21.5</v>
      </c>
      <c r="L10" s="166">
        <v>21.5</v>
      </c>
      <c r="M10" s="166">
        <v>21.5</v>
      </c>
      <c r="N10" s="111">
        <v>21.5</v>
      </c>
      <c r="O10" s="194">
        <v>21.6</v>
      </c>
      <c r="P10" s="192">
        <v>21.6</v>
      </c>
      <c r="Q10" s="111">
        <v>21.6</v>
      </c>
      <c r="R10" s="188">
        <v>21.6</v>
      </c>
      <c r="S10" s="193">
        <v>21.800000000000004</v>
      </c>
      <c r="T10" s="194">
        <v>21.900000000000006</v>
      </c>
      <c r="U10" s="111"/>
      <c r="V10" s="111"/>
      <c r="W10" s="111"/>
      <c r="X10" s="111"/>
      <c r="Y10" s="111"/>
      <c r="Z10" s="108"/>
      <c r="AA10" s="108"/>
      <c r="AB10" s="108"/>
      <c r="AC10" s="108"/>
      <c r="AD10" s="108"/>
      <c r="AE10" s="108"/>
      <c r="AF10" s="108"/>
      <c r="AG10" s="127"/>
      <c r="AH10" s="108"/>
      <c r="AI10" s="108"/>
      <c r="AJ10" s="108"/>
      <c r="AK10" s="108"/>
      <c r="AL10" s="108"/>
      <c r="AM10" s="108"/>
      <c r="AN10" s="108"/>
      <c r="AO10" s="147"/>
      <c r="AP10" s="108"/>
      <c r="AQ10" s="108"/>
      <c r="AR10" s="108"/>
      <c r="AS10" s="108"/>
      <c r="AT10" s="155"/>
      <c r="AU10" s="155"/>
      <c r="AV10" s="108"/>
      <c r="AW10" s="108"/>
      <c r="AX10" s="108"/>
      <c r="AY10" s="108"/>
      <c r="AZ10" s="108"/>
      <c r="BA10" s="108"/>
      <c r="BB10" s="108"/>
    </row>
    <row r="11" spans="2:54" ht="15.75" thickBot="1">
      <c r="B11" t="str">
        <f>cartescoreCAM!I184</f>
        <v>NGar</v>
      </c>
      <c r="C11" s="75">
        <f>cartescoreCAM!N184</f>
        <v>30.5</v>
      </c>
      <c r="E11" s="74" t="str">
        <f t="shared" si="0"/>
        <v>NGar</v>
      </c>
      <c r="F11" s="92">
        <v>30.2</v>
      </c>
      <c r="G11" s="95">
        <v>30.5</v>
      </c>
      <c r="H11" s="184">
        <v>30.5</v>
      </c>
      <c r="I11" s="166">
        <v>30.5</v>
      </c>
      <c r="J11" s="108">
        <v>30.5</v>
      </c>
      <c r="K11" s="108">
        <v>30.5</v>
      </c>
      <c r="L11" s="108">
        <v>30.5</v>
      </c>
      <c r="M11" s="108">
        <v>30.5</v>
      </c>
      <c r="N11" s="111">
        <v>30.5</v>
      </c>
      <c r="O11" s="111">
        <v>30.5</v>
      </c>
      <c r="P11" s="111">
        <v>30.5</v>
      </c>
      <c r="Q11" s="111">
        <v>30.5</v>
      </c>
      <c r="R11" s="111">
        <v>30.5</v>
      </c>
      <c r="S11" s="111">
        <v>30.5</v>
      </c>
      <c r="T11" s="111">
        <v>30.5</v>
      </c>
      <c r="U11" s="111"/>
      <c r="V11" s="111"/>
      <c r="W11" s="111"/>
      <c r="X11" s="111"/>
      <c r="Y11" s="111"/>
      <c r="Z11" s="108"/>
      <c r="AA11" s="108"/>
      <c r="AB11" s="108"/>
      <c r="AC11" s="108"/>
      <c r="AD11" s="108"/>
      <c r="AE11" s="108"/>
      <c r="AF11" s="108"/>
      <c r="AG11" s="127"/>
      <c r="AH11" s="108"/>
      <c r="AI11" s="108"/>
      <c r="AJ11" s="108"/>
      <c r="AK11" s="108"/>
      <c r="AL11" s="108"/>
      <c r="AM11" s="108"/>
      <c r="AN11" s="108"/>
      <c r="AO11" s="147"/>
      <c r="AP11" s="108"/>
      <c r="AQ11" s="108"/>
      <c r="AR11" s="108"/>
      <c r="AS11" s="108"/>
      <c r="AT11" s="155"/>
      <c r="AU11" s="155"/>
      <c r="AV11" s="108"/>
      <c r="AW11" s="108"/>
      <c r="AX11" s="108"/>
      <c r="AY11" s="108"/>
      <c r="AZ11" s="108"/>
      <c r="BA11" s="108"/>
      <c r="BB11" s="108"/>
    </row>
    <row r="12" spans="2:54" ht="15.75" thickBot="1">
      <c r="B12" t="str">
        <f>cartescoreCAM!I185</f>
        <v>SiPB</v>
      </c>
      <c r="C12" s="75">
        <f>cartescoreCAM!N185</f>
        <v>21.3</v>
      </c>
      <c r="E12" s="74" t="str">
        <f t="shared" si="0"/>
        <v>SiPB</v>
      </c>
      <c r="F12" s="92">
        <v>21.4</v>
      </c>
      <c r="G12" s="95">
        <v>21.2</v>
      </c>
      <c r="H12" s="184">
        <v>21.2</v>
      </c>
      <c r="I12" s="166">
        <v>21.2</v>
      </c>
      <c r="J12" s="108">
        <v>21.2</v>
      </c>
      <c r="K12" s="108">
        <v>21.2</v>
      </c>
      <c r="L12" s="108">
        <v>21.2</v>
      </c>
      <c r="M12" s="108">
        <v>21.2</v>
      </c>
      <c r="N12" s="111">
        <v>21.2</v>
      </c>
      <c r="O12" s="194">
        <v>21.3</v>
      </c>
      <c r="P12" s="111">
        <v>21.3</v>
      </c>
      <c r="Q12" s="111">
        <v>21.3</v>
      </c>
      <c r="R12" s="111">
        <v>21.3</v>
      </c>
      <c r="S12" s="111">
        <v>21.3</v>
      </c>
      <c r="T12" s="111">
        <v>21.3</v>
      </c>
      <c r="U12" s="111"/>
      <c r="V12" s="111"/>
      <c r="W12" s="111"/>
      <c r="X12" s="111"/>
      <c r="Y12" s="111"/>
      <c r="Z12" s="108"/>
      <c r="AA12" s="108"/>
      <c r="AB12" s="108"/>
      <c r="AC12" s="108"/>
      <c r="AD12" s="108"/>
      <c r="AE12" s="108"/>
      <c r="AF12" s="108"/>
      <c r="AG12" s="127"/>
      <c r="AH12" s="108"/>
      <c r="AI12" s="108"/>
      <c r="AJ12" s="108"/>
      <c r="AK12" s="108"/>
      <c r="AL12" s="108"/>
      <c r="AM12" s="108"/>
      <c r="AN12" s="108"/>
      <c r="AO12" s="147"/>
      <c r="AP12" s="108"/>
      <c r="AQ12" s="108"/>
      <c r="AR12" s="108"/>
      <c r="AS12" s="108"/>
      <c r="AT12" s="155"/>
      <c r="AU12" s="155"/>
      <c r="AV12" s="108"/>
      <c r="AW12" s="108"/>
      <c r="AX12" s="108"/>
      <c r="AY12" s="108"/>
      <c r="AZ12" s="108"/>
      <c r="BA12" s="108"/>
      <c r="BB12" s="108"/>
    </row>
    <row r="13" spans="2:54" ht="15.75" thickBot="1">
      <c r="B13" t="str">
        <f>cartescoreCAM!I186</f>
        <v>CSyl</v>
      </c>
      <c r="C13" s="75">
        <f>cartescoreCAM!N186</f>
        <v>10.1</v>
      </c>
      <c r="E13" s="74" t="str">
        <f t="shared" si="0"/>
        <v>CSyl</v>
      </c>
      <c r="F13" s="92">
        <v>11.7</v>
      </c>
      <c r="G13" s="95">
        <v>9.9</v>
      </c>
      <c r="H13" s="184">
        <v>9.9</v>
      </c>
      <c r="I13" s="166">
        <v>9.9</v>
      </c>
      <c r="J13" s="108">
        <v>9.9</v>
      </c>
      <c r="K13" s="166">
        <v>9.9</v>
      </c>
      <c r="L13" s="108">
        <v>9.9</v>
      </c>
      <c r="M13" s="166">
        <v>9.9</v>
      </c>
      <c r="N13" s="111">
        <v>9.9</v>
      </c>
      <c r="O13" s="111">
        <v>9.9</v>
      </c>
      <c r="P13" s="192">
        <v>9.9</v>
      </c>
      <c r="Q13" s="111">
        <v>9.9</v>
      </c>
      <c r="R13" s="188">
        <v>9.9</v>
      </c>
      <c r="S13" s="194">
        <v>10.1</v>
      </c>
      <c r="T13" s="111">
        <v>10.1</v>
      </c>
      <c r="U13" s="111"/>
      <c r="V13" s="111"/>
      <c r="W13" s="111"/>
      <c r="X13" s="111"/>
      <c r="Y13" s="111"/>
      <c r="Z13" s="108"/>
      <c r="AA13" s="108"/>
      <c r="AB13" s="108"/>
      <c r="AC13" s="108"/>
      <c r="AD13" s="108"/>
      <c r="AE13" s="108"/>
      <c r="AF13" s="108"/>
      <c r="AG13" s="127"/>
      <c r="AH13" s="108"/>
      <c r="AI13" s="108"/>
      <c r="AJ13" s="108"/>
      <c r="AK13" s="108"/>
      <c r="AL13" s="108"/>
      <c r="AM13" s="108"/>
      <c r="AN13" s="108"/>
      <c r="AO13" s="147"/>
      <c r="AP13" s="108"/>
      <c r="AQ13" s="108"/>
      <c r="AR13" s="108"/>
      <c r="AS13" s="108"/>
      <c r="AT13" s="155"/>
      <c r="AU13" s="155"/>
      <c r="AV13" s="108"/>
      <c r="AW13" s="108"/>
      <c r="AX13" s="108"/>
      <c r="AY13" s="108"/>
      <c r="AZ13" s="108"/>
      <c r="BA13" s="108"/>
      <c r="BB13" s="108"/>
    </row>
    <row r="14" spans="2:54" ht="15.75" thickBot="1">
      <c r="B14" t="str">
        <f>cartescoreCAM!I187</f>
        <v>GMan</v>
      </c>
      <c r="C14" s="75">
        <f>cartescoreCAM!N187</f>
        <v>13.799999999999999</v>
      </c>
      <c r="E14" s="74" t="str">
        <f t="shared" si="0"/>
        <v>GMan</v>
      </c>
      <c r="F14" s="92">
        <v>13.6</v>
      </c>
      <c r="G14" s="95">
        <v>13.6</v>
      </c>
      <c r="H14" s="185"/>
      <c r="I14" s="166">
        <v>13.6</v>
      </c>
      <c r="J14" s="166">
        <v>13.6</v>
      </c>
      <c r="K14" s="166">
        <v>13.6</v>
      </c>
      <c r="L14" s="108">
        <v>13.6</v>
      </c>
      <c r="M14" s="108">
        <v>13.6</v>
      </c>
      <c r="N14" s="111">
        <v>13.6</v>
      </c>
      <c r="O14" s="194">
        <v>13.7</v>
      </c>
      <c r="P14" s="111">
        <v>13.7</v>
      </c>
      <c r="Q14" s="111">
        <v>13.7</v>
      </c>
      <c r="R14" s="188">
        <v>13.7</v>
      </c>
      <c r="S14" s="111">
        <v>13.799999999999999</v>
      </c>
      <c r="T14" s="111">
        <v>13.799999999999999</v>
      </c>
      <c r="U14" s="111"/>
      <c r="V14" s="111"/>
      <c r="W14" s="111"/>
      <c r="X14" s="111"/>
      <c r="Y14" s="111"/>
      <c r="Z14" s="108"/>
      <c r="AA14" s="108"/>
      <c r="AB14" s="108"/>
      <c r="AC14" s="108"/>
      <c r="AD14" s="108"/>
      <c r="AE14" s="108"/>
      <c r="AF14" s="108"/>
      <c r="AG14" s="127"/>
      <c r="AH14" s="108"/>
      <c r="AI14" s="108"/>
      <c r="AJ14" s="108"/>
      <c r="AK14" s="108"/>
      <c r="AL14" s="108"/>
      <c r="AM14" s="108"/>
      <c r="AN14" s="108"/>
      <c r="AO14" s="147"/>
      <c r="AP14" s="108"/>
      <c r="AQ14" s="108"/>
      <c r="AR14" s="108"/>
      <c r="AS14" s="108"/>
      <c r="AT14" s="155"/>
      <c r="AU14" s="155"/>
      <c r="AV14" s="108"/>
      <c r="AW14" s="108"/>
      <c r="AX14" s="108"/>
      <c r="AY14" s="108"/>
      <c r="AZ14" s="108"/>
      <c r="BA14" s="108"/>
      <c r="BB14" s="108"/>
    </row>
    <row r="15" spans="2:54" ht="15.75" thickBot="1">
      <c r="B15" t="str">
        <f>cartescoreCAM!I188</f>
        <v>YDej</v>
      </c>
      <c r="C15" s="75">
        <f>cartescoreCAM!N188</f>
        <v>19.1</v>
      </c>
      <c r="E15" s="74" t="str">
        <f t="shared" si="0"/>
        <v>YDej</v>
      </c>
      <c r="F15" s="92">
        <v>18.5</v>
      </c>
      <c r="G15" s="95">
        <v>18.9</v>
      </c>
      <c r="H15" s="185"/>
      <c r="I15" s="166">
        <v>18.9</v>
      </c>
      <c r="J15" s="166">
        <v>18.9</v>
      </c>
      <c r="K15" s="166">
        <v>18.9</v>
      </c>
      <c r="L15" s="108">
        <v>18.9</v>
      </c>
      <c r="M15" s="166">
        <v>18.9</v>
      </c>
      <c r="N15" s="111">
        <v>18.9</v>
      </c>
      <c r="O15" s="111">
        <v>18.9</v>
      </c>
      <c r="P15" s="194">
        <v>19</v>
      </c>
      <c r="Q15" s="111">
        <v>19</v>
      </c>
      <c r="R15" s="188">
        <v>19</v>
      </c>
      <c r="S15" s="111">
        <v>19.1</v>
      </c>
      <c r="T15" s="111">
        <v>19.1</v>
      </c>
      <c r="U15" s="111"/>
      <c r="V15" s="111"/>
      <c r="W15" s="111"/>
      <c r="X15" s="111"/>
      <c r="Y15" s="111"/>
      <c r="Z15" s="108"/>
      <c r="AA15" s="108"/>
      <c r="AB15" s="108"/>
      <c r="AC15" s="108"/>
      <c r="AD15" s="108"/>
      <c r="AE15" s="108"/>
      <c r="AF15" s="108"/>
      <c r="AG15" s="127"/>
      <c r="AH15" s="108"/>
      <c r="AI15" s="108"/>
      <c r="AJ15" s="108"/>
      <c r="AK15" s="108"/>
      <c r="AL15" s="108"/>
      <c r="AM15" s="108"/>
      <c r="AN15" s="108"/>
      <c r="AO15" s="147"/>
      <c r="AP15" s="108"/>
      <c r="AQ15" s="108"/>
      <c r="AR15" s="108"/>
      <c r="AS15" s="108"/>
      <c r="AT15" s="155"/>
      <c r="AU15" s="155"/>
      <c r="AV15" s="108"/>
      <c r="AW15" s="108"/>
      <c r="AX15" s="108"/>
      <c r="AY15" s="108"/>
      <c r="AZ15" s="108"/>
      <c r="BA15" s="108"/>
      <c r="BB15" s="108"/>
    </row>
    <row r="16" spans="2:54" ht="15.75" thickBot="1">
      <c r="B16" t="str">
        <f>cartescoreCAM!I189</f>
        <v>JDel</v>
      </c>
      <c r="C16" s="75">
        <f>cartescoreCAM!N189</f>
        <v>7.5</v>
      </c>
      <c r="E16" s="74" t="str">
        <f t="shared" si="0"/>
        <v>JDel</v>
      </c>
      <c r="F16" s="92">
        <v>7.5</v>
      </c>
      <c r="G16" s="95">
        <v>7.5</v>
      </c>
      <c r="H16" s="185"/>
      <c r="I16" s="166">
        <v>7.5</v>
      </c>
      <c r="J16" s="166">
        <v>7.5</v>
      </c>
      <c r="K16" s="166">
        <v>7.5</v>
      </c>
      <c r="L16" s="108">
        <v>7.5</v>
      </c>
      <c r="M16" s="108">
        <v>7.5</v>
      </c>
      <c r="N16" s="111">
        <v>7.5</v>
      </c>
      <c r="O16" s="111">
        <v>7.5</v>
      </c>
      <c r="P16" s="111">
        <v>7.5</v>
      </c>
      <c r="Q16" s="111">
        <v>7.5</v>
      </c>
      <c r="R16" s="111">
        <v>7.5</v>
      </c>
      <c r="S16" s="111">
        <v>7.5</v>
      </c>
      <c r="T16" s="111">
        <v>7.5</v>
      </c>
      <c r="U16" s="111"/>
      <c r="V16" s="111"/>
      <c r="W16" s="111"/>
      <c r="X16" s="111"/>
      <c r="Y16" s="111"/>
      <c r="Z16" s="108"/>
      <c r="AA16" s="108"/>
      <c r="AB16" s="108"/>
      <c r="AC16" s="108"/>
      <c r="AD16" s="108"/>
      <c r="AE16" s="108"/>
      <c r="AF16" s="108"/>
      <c r="AG16" s="127"/>
      <c r="AH16" s="108"/>
      <c r="AI16" s="108"/>
      <c r="AJ16" s="108"/>
      <c r="AK16" s="108"/>
      <c r="AL16" s="108"/>
      <c r="AM16" s="108"/>
      <c r="AN16" s="108"/>
      <c r="AO16" s="147"/>
      <c r="AP16" s="108"/>
      <c r="AQ16" s="108"/>
      <c r="AR16" s="108"/>
      <c r="AS16" s="108"/>
      <c r="AT16" s="155"/>
      <c r="AU16" s="155"/>
      <c r="AV16" s="108"/>
      <c r="AW16" s="108"/>
      <c r="AX16" s="108"/>
      <c r="AY16" s="108"/>
      <c r="AZ16" s="108"/>
      <c r="BA16" s="108"/>
      <c r="BB16" s="108"/>
    </row>
    <row r="17" spans="2:54" ht="15.75" thickBot="1">
      <c r="B17" t="str">
        <f>cartescoreCAM!I190</f>
        <v>JjFev</v>
      </c>
      <c r="C17" s="75">
        <f>cartescoreCAM!N190</f>
        <v>20.000000000000004</v>
      </c>
      <c r="E17" s="74" t="str">
        <f t="shared" si="0"/>
        <v>JjFev</v>
      </c>
      <c r="F17" s="92">
        <v>24.4</v>
      </c>
      <c r="G17" s="95">
        <v>19.7</v>
      </c>
      <c r="H17" s="185"/>
      <c r="I17" s="166">
        <v>19.7</v>
      </c>
      <c r="J17" s="166">
        <v>19.7</v>
      </c>
      <c r="K17" s="108">
        <v>19.7</v>
      </c>
      <c r="L17" s="108">
        <v>19.7</v>
      </c>
      <c r="M17" s="166">
        <v>19.7</v>
      </c>
      <c r="N17" s="188">
        <v>19.7</v>
      </c>
      <c r="O17" s="194">
        <v>19.8</v>
      </c>
      <c r="P17" s="111">
        <v>19.900000000000002</v>
      </c>
      <c r="Q17" s="111">
        <v>19.900000000000002</v>
      </c>
      <c r="R17" s="188">
        <v>19.900000000000002</v>
      </c>
      <c r="S17" s="111">
        <v>20.000000000000004</v>
      </c>
      <c r="T17" s="111">
        <v>20.000000000000004</v>
      </c>
      <c r="U17" s="111"/>
      <c r="V17" s="111"/>
      <c r="W17" s="111"/>
      <c r="X17" s="111"/>
      <c r="Y17" s="111"/>
      <c r="Z17" s="108"/>
      <c r="AA17" s="108"/>
      <c r="AB17" s="108"/>
      <c r="AC17" s="108"/>
      <c r="AD17" s="108"/>
      <c r="AE17" s="108"/>
      <c r="AF17" s="108"/>
      <c r="AG17" s="127"/>
      <c r="AH17" s="108"/>
      <c r="AI17" s="108"/>
      <c r="AJ17" s="108"/>
      <c r="AK17" s="108"/>
      <c r="AL17" s="108"/>
      <c r="AM17" s="108"/>
      <c r="AN17" s="108"/>
      <c r="AO17" s="147"/>
      <c r="AP17" s="108"/>
      <c r="AQ17" s="108"/>
      <c r="AR17" s="108"/>
      <c r="AS17" s="108"/>
      <c r="AT17" s="155"/>
      <c r="AU17" s="155"/>
      <c r="AV17" s="108"/>
      <c r="AW17" s="108"/>
      <c r="AX17" s="108"/>
      <c r="AY17" s="108"/>
      <c r="AZ17" s="108"/>
      <c r="BA17" s="108"/>
      <c r="BB17" s="108"/>
    </row>
    <row r="18" spans="2:54" ht="15.75" thickBot="1">
      <c r="B18" t="str">
        <f>cartescoreCAM!I191</f>
        <v>BBon</v>
      </c>
      <c r="C18" s="75">
        <f>cartescoreCAM!N191</f>
        <v>13.8</v>
      </c>
      <c r="E18" s="74" t="str">
        <f t="shared" si="0"/>
        <v>BBon</v>
      </c>
      <c r="F18" s="92">
        <v>13.6</v>
      </c>
      <c r="G18" s="95">
        <v>13.6</v>
      </c>
      <c r="H18" s="185"/>
      <c r="I18" s="166">
        <v>13.6</v>
      </c>
      <c r="J18" s="166">
        <v>13.6</v>
      </c>
      <c r="K18" s="166">
        <v>13.6</v>
      </c>
      <c r="L18" s="108">
        <v>13.6</v>
      </c>
      <c r="M18" s="108">
        <v>13.6</v>
      </c>
      <c r="N18" s="111">
        <v>13.8</v>
      </c>
      <c r="O18" s="111">
        <v>13.8</v>
      </c>
      <c r="P18" s="111">
        <v>13.8</v>
      </c>
      <c r="Q18" s="111">
        <v>13.8</v>
      </c>
      <c r="R18" s="111">
        <v>13.8</v>
      </c>
      <c r="S18" s="111">
        <v>13.8</v>
      </c>
      <c r="T18" s="111">
        <v>13.8</v>
      </c>
      <c r="U18" s="111"/>
      <c r="V18" s="111"/>
      <c r="W18" s="111"/>
      <c r="X18" s="111"/>
      <c r="Y18" s="111"/>
      <c r="Z18" s="108"/>
      <c r="AA18" s="108"/>
      <c r="AB18" s="108"/>
      <c r="AC18" s="108"/>
      <c r="AD18" s="108"/>
      <c r="AE18" s="108"/>
      <c r="AF18" s="108"/>
      <c r="AG18" s="127"/>
      <c r="AH18" s="108"/>
      <c r="AI18" s="108"/>
      <c r="AJ18" s="108"/>
      <c r="AK18" s="108"/>
      <c r="AL18" s="108"/>
      <c r="AM18" s="108"/>
      <c r="AN18" s="108"/>
      <c r="AO18" s="147"/>
      <c r="AP18" s="108"/>
      <c r="AQ18" s="108"/>
      <c r="AR18" s="108"/>
      <c r="AS18" s="108"/>
      <c r="AT18" s="155"/>
      <c r="AU18" s="155"/>
      <c r="AV18" s="108"/>
      <c r="AW18" s="108"/>
      <c r="AX18" s="108"/>
      <c r="AY18" s="108"/>
      <c r="AZ18" s="108"/>
      <c r="BA18" s="108"/>
      <c r="BB18" s="108"/>
    </row>
    <row r="19" spans="2:54" ht="15.75" thickBot="1">
      <c r="B19" t="str">
        <f>cartescoreCAM!I192</f>
        <v>BPin</v>
      </c>
      <c r="C19" s="75">
        <f>cartescoreCAM!N192</f>
        <v>19.000000000000004</v>
      </c>
      <c r="E19" s="74" t="str">
        <f t="shared" si="0"/>
        <v>BPin</v>
      </c>
      <c r="F19" s="92">
        <v>19.6</v>
      </c>
      <c r="G19" s="95">
        <v>18.8</v>
      </c>
      <c r="H19" s="185"/>
      <c r="I19" s="166">
        <v>18.8</v>
      </c>
      <c r="J19" s="166">
        <v>18.8</v>
      </c>
      <c r="K19" s="166">
        <v>18.8</v>
      </c>
      <c r="L19" s="166">
        <v>18.8</v>
      </c>
      <c r="M19" s="166">
        <v>18.8</v>
      </c>
      <c r="N19" s="188">
        <v>18.8</v>
      </c>
      <c r="O19" s="194">
        <v>18.900000000000002</v>
      </c>
      <c r="P19" s="192">
        <v>18.900000000000002</v>
      </c>
      <c r="Q19" s="192">
        <v>18.900000000000002</v>
      </c>
      <c r="R19" s="188">
        <v>18.900000000000002</v>
      </c>
      <c r="S19" s="111">
        <v>19.000000000000004</v>
      </c>
      <c r="T19" s="192">
        <v>19.000000000000004</v>
      </c>
      <c r="U19" s="111"/>
      <c r="V19" s="111"/>
      <c r="W19" s="111"/>
      <c r="X19" s="111"/>
      <c r="Y19" s="111"/>
      <c r="Z19" s="108"/>
      <c r="AA19" s="108"/>
      <c r="AB19" s="108"/>
      <c r="AC19" s="108"/>
      <c r="AD19" s="108"/>
      <c r="AE19" s="108"/>
      <c r="AF19" s="108"/>
      <c r="AG19" s="127"/>
      <c r="AH19" s="108"/>
      <c r="AI19" s="108"/>
      <c r="AJ19" s="108"/>
      <c r="AK19" s="108"/>
      <c r="AL19" s="108"/>
      <c r="AM19" s="108"/>
      <c r="AN19" s="108"/>
      <c r="AO19" s="147"/>
      <c r="AP19" s="108"/>
      <c r="AQ19" s="108"/>
      <c r="AR19" s="108"/>
      <c r="AS19" s="108"/>
      <c r="AT19" s="155"/>
      <c r="AU19" s="155"/>
      <c r="AV19" s="108"/>
      <c r="AW19" s="108"/>
      <c r="AX19" s="108"/>
      <c r="AY19" s="108"/>
      <c r="AZ19" s="108"/>
      <c r="BA19" s="108"/>
      <c r="BB19" s="108"/>
    </row>
    <row r="20" spans="2:54" ht="15.75" thickBot="1">
      <c r="B20" t="str">
        <f>cartescoreCAM!I193</f>
        <v>MBer</v>
      </c>
      <c r="C20" s="75">
        <f>cartescoreCAM!N193</f>
        <v>30.4</v>
      </c>
      <c r="E20" s="74" t="str">
        <f t="shared" si="0"/>
        <v>MBer</v>
      </c>
      <c r="F20" s="92">
        <v>22.6</v>
      </c>
      <c r="G20" s="95">
        <v>30.2</v>
      </c>
      <c r="H20" s="185"/>
      <c r="I20" s="166">
        <v>30.2</v>
      </c>
      <c r="J20" s="108">
        <v>30.2</v>
      </c>
      <c r="K20" s="166">
        <v>30.2</v>
      </c>
      <c r="L20" s="108">
        <v>30.2</v>
      </c>
      <c r="M20" s="166">
        <v>30.2</v>
      </c>
      <c r="N20" s="111">
        <v>30.2</v>
      </c>
      <c r="O20" s="111">
        <v>30.2</v>
      </c>
      <c r="P20" s="194">
        <v>30.4</v>
      </c>
      <c r="Q20" s="111">
        <v>30.4</v>
      </c>
      <c r="R20" s="111">
        <v>30.4</v>
      </c>
      <c r="S20" s="111">
        <v>30.4</v>
      </c>
      <c r="T20" s="111">
        <v>30.4</v>
      </c>
      <c r="U20" s="111"/>
      <c r="V20" s="111"/>
      <c r="W20" s="111"/>
      <c r="X20" s="111"/>
      <c r="Y20" s="111"/>
      <c r="Z20" s="108"/>
      <c r="AA20" s="108"/>
      <c r="AB20" s="108"/>
      <c r="AC20" s="108"/>
      <c r="AD20" s="108"/>
      <c r="AE20" s="108"/>
      <c r="AF20" s="108"/>
      <c r="AG20" s="127"/>
      <c r="AH20" s="108"/>
      <c r="AI20" s="108"/>
      <c r="AJ20" s="108"/>
      <c r="AK20" s="108"/>
      <c r="AL20" s="108"/>
      <c r="AM20" s="108"/>
      <c r="AN20" s="108"/>
      <c r="AO20" s="147"/>
      <c r="AP20" s="108"/>
      <c r="AQ20" s="108"/>
      <c r="AR20" s="108"/>
      <c r="AS20" s="108"/>
      <c r="AT20" s="155"/>
      <c r="AU20" s="155"/>
      <c r="AV20" s="108"/>
      <c r="AW20" s="108"/>
      <c r="AX20" s="108"/>
      <c r="AY20" s="108"/>
      <c r="AZ20" s="108"/>
      <c r="BA20" s="108"/>
      <c r="BB20" s="108"/>
    </row>
    <row r="21" spans="2:54" ht="15.75" thickBot="1">
      <c r="B21" t="str">
        <f>cartescoreCAM!I194</f>
        <v>CRoub</v>
      </c>
      <c r="C21" s="75">
        <f>cartescoreCAM!N194</f>
        <v>23.5</v>
      </c>
      <c r="E21" s="74" t="str">
        <f t="shared" si="0"/>
        <v>CRoub</v>
      </c>
      <c r="F21" s="92">
        <v>22.3</v>
      </c>
      <c r="G21" s="95">
        <v>23.5</v>
      </c>
      <c r="H21" s="186"/>
      <c r="I21" s="166">
        <v>23.5</v>
      </c>
      <c r="J21" s="108">
        <v>23.5</v>
      </c>
      <c r="K21" s="166">
        <v>23.5</v>
      </c>
      <c r="L21" s="108">
        <v>23.5</v>
      </c>
      <c r="M21" s="108">
        <v>23.5</v>
      </c>
      <c r="N21" s="111">
        <v>23.5</v>
      </c>
      <c r="O21" s="188">
        <v>23.5</v>
      </c>
      <c r="P21" s="111">
        <v>23.5</v>
      </c>
      <c r="Q21" s="111">
        <v>23.5</v>
      </c>
      <c r="R21" s="111">
        <v>23.5</v>
      </c>
      <c r="S21" s="111">
        <v>23.5</v>
      </c>
      <c r="T21" s="111">
        <v>23.5</v>
      </c>
      <c r="U21" s="111"/>
      <c r="V21" s="111"/>
      <c r="W21" s="111"/>
      <c r="X21" s="111"/>
      <c r="Y21" s="111"/>
      <c r="Z21" s="108"/>
      <c r="AA21" s="108"/>
      <c r="AB21" s="108"/>
      <c r="AC21" s="108"/>
      <c r="AD21" s="108"/>
      <c r="AE21" s="108"/>
      <c r="AF21" s="108"/>
      <c r="AG21" s="127"/>
      <c r="AH21" s="108"/>
      <c r="AI21" s="108"/>
      <c r="AJ21" s="108"/>
      <c r="AK21" s="108"/>
      <c r="AL21" s="108"/>
      <c r="AM21" s="108"/>
      <c r="AN21" s="108"/>
      <c r="AO21" s="147"/>
      <c r="AP21" s="108"/>
      <c r="AQ21" s="108"/>
      <c r="AR21" s="108"/>
      <c r="AS21" s="108"/>
      <c r="AT21" s="155"/>
      <c r="AU21" s="155"/>
      <c r="AV21" s="108"/>
      <c r="AW21" s="108"/>
      <c r="AX21" s="108"/>
      <c r="AY21" s="108"/>
      <c r="AZ21" s="108"/>
      <c r="BA21" s="108"/>
      <c r="BB21" s="108"/>
    </row>
    <row r="22" spans="2:54" ht="15.75" thickBot="1">
      <c r="B22" t="str">
        <f>cartescoreCAM!I195</f>
        <v>PhBar</v>
      </c>
      <c r="C22" s="75">
        <f>cartescoreCAM!N195</f>
        <v>29.7</v>
      </c>
      <c r="E22" s="74" t="str">
        <f t="shared" si="0"/>
        <v>PhBar</v>
      </c>
      <c r="F22" s="92">
        <v>27.2</v>
      </c>
      <c r="G22" s="95">
        <v>29.3</v>
      </c>
      <c r="H22" s="186"/>
      <c r="I22" s="166">
        <v>29.3</v>
      </c>
      <c r="J22" s="108">
        <v>29.3</v>
      </c>
      <c r="K22" s="108">
        <v>29.3</v>
      </c>
      <c r="L22" s="108">
        <v>29.3</v>
      </c>
      <c r="M22" s="108">
        <v>29.3</v>
      </c>
      <c r="N22" s="111">
        <v>29.3</v>
      </c>
      <c r="O22" s="111">
        <v>29.3</v>
      </c>
      <c r="P22" s="111">
        <v>29.3</v>
      </c>
      <c r="Q22" s="111">
        <v>29.3</v>
      </c>
      <c r="R22" s="111">
        <v>29.3</v>
      </c>
      <c r="S22" s="194">
        <v>29.5</v>
      </c>
      <c r="T22" s="194">
        <v>29.7</v>
      </c>
      <c r="U22" s="111"/>
      <c r="V22" s="111"/>
      <c r="W22" s="111"/>
      <c r="X22" s="111"/>
      <c r="Y22" s="111"/>
      <c r="Z22" s="108"/>
      <c r="AA22" s="108"/>
      <c r="AB22" s="108"/>
      <c r="AC22" s="108"/>
      <c r="AD22" s="108"/>
      <c r="AE22" s="108"/>
      <c r="AF22" s="108"/>
      <c r="AG22" s="127"/>
      <c r="AH22" s="108"/>
      <c r="AI22" s="108"/>
      <c r="AJ22" s="108"/>
      <c r="AK22" s="108"/>
      <c r="AL22" s="108"/>
      <c r="AM22" s="108"/>
      <c r="AN22" s="108"/>
      <c r="AO22" s="147"/>
      <c r="AP22" s="108"/>
      <c r="AQ22" s="108"/>
      <c r="AR22" s="108"/>
      <c r="AS22" s="108"/>
      <c r="AT22" s="155"/>
      <c r="AU22" s="155"/>
      <c r="AV22" s="108"/>
      <c r="AW22" s="108"/>
      <c r="AX22" s="108"/>
      <c r="AY22" s="108"/>
      <c r="AZ22" s="108"/>
      <c r="BA22" s="108"/>
      <c r="BB22" s="108"/>
    </row>
    <row r="23" spans="2:54" ht="15.75" thickBot="1">
      <c r="B23" t="str">
        <f>cartescoreCAM!I196</f>
        <v>ARaf</v>
      </c>
      <c r="C23" s="75">
        <f>cartescoreCAM!N196</f>
        <v>18.400000000000002</v>
      </c>
      <c r="E23" s="177" t="s">
        <v>107</v>
      </c>
      <c r="F23" s="92">
        <v>19.9</v>
      </c>
      <c r="G23" s="95">
        <v>18.2</v>
      </c>
      <c r="H23" s="186"/>
      <c r="I23" s="111"/>
      <c r="J23" s="166">
        <v>18.2</v>
      </c>
      <c r="K23" s="187">
        <v>18.2</v>
      </c>
      <c r="L23" s="108">
        <v>18.2</v>
      </c>
      <c r="M23" s="108">
        <v>18.2</v>
      </c>
      <c r="N23" s="111">
        <v>18.2</v>
      </c>
      <c r="O23" s="111">
        <v>18.2</v>
      </c>
      <c r="P23" s="111">
        <v>18.2</v>
      </c>
      <c r="Q23" s="190">
        <v>18.2</v>
      </c>
      <c r="R23" s="188">
        <v>18.2</v>
      </c>
      <c r="S23" s="194">
        <v>18.3</v>
      </c>
      <c r="T23" s="194">
        <v>18.400000000000002</v>
      </c>
      <c r="U23" s="111"/>
      <c r="V23" s="111"/>
      <c r="W23" s="111"/>
      <c r="X23" s="111"/>
      <c r="Y23" s="111"/>
      <c r="Z23" s="108"/>
      <c r="AA23" s="108"/>
      <c r="AB23" s="108"/>
      <c r="AC23" s="108"/>
      <c r="AD23" s="108"/>
      <c r="AE23" s="108"/>
      <c r="AF23" s="108"/>
      <c r="AG23" s="127"/>
      <c r="AH23" s="108"/>
      <c r="AI23" s="108"/>
      <c r="AJ23" s="108"/>
      <c r="AK23" s="108"/>
      <c r="AL23" s="108"/>
      <c r="AM23" s="108"/>
      <c r="AN23" s="108"/>
      <c r="AO23" s="147"/>
      <c r="AP23" s="108"/>
      <c r="AQ23" s="108"/>
      <c r="AR23" s="108"/>
      <c r="AS23" s="108"/>
      <c r="AT23" s="155"/>
      <c r="AU23" s="155"/>
      <c r="AV23" s="108"/>
      <c r="AW23" s="108"/>
      <c r="AX23" s="108"/>
      <c r="AY23" s="108"/>
      <c r="AZ23" s="108"/>
      <c r="BA23" s="108"/>
      <c r="BB23" s="108"/>
    </row>
    <row r="24" spans="2:54" ht="15.75" thickBot="1">
      <c r="B24" t="str">
        <f>cartescoreCAM!I197</f>
        <v>GGau</v>
      </c>
      <c r="C24" s="75">
        <f>cartescoreCAM!N197</f>
        <v>21.900000000000002</v>
      </c>
      <c r="E24" s="177" t="s">
        <v>108</v>
      </c>
      <c r="F24" s="92">
        <v>25.2</v>
      </c>
      <c r="G24" s="95">
        <v>21.8</v>
      </c>
      <c r="H24" s="186"/>
      <c r="I24" s="93"/>
      <c r="J24" s="166">
        <v>21.8</v>
      </c>
      <c r="K24" s="108">
        <v>21.8</v>
      </c>
      <c r="L24" s="108">
        <v>21.8</v>
      </c>
      <c r="M24" s="108">
        <v>21.8</v>
      </c>
      <c r="N24" s="111">
        <v>21.8</v>
      </c>
      <c r="O24" s="111">
        <v>21.8</v>
      </c>
      <c r="P24" s="111">
        <v>21.8</v>
      </c>
      <c r="Q24" s="111">
        <v>21.8</v>
      </c>
      <c r="R24" s="111">
        <v>21.8</v>
      </c>
      <c r="S24" s="111">
        <v>21.8</v>
      </c>
      <c r="T24" s="194">
        <v>21.900000000000002</v>
      </c>
      <c r="U24" s="111"/>
      <c r="V24" s="111"/>
      <c r="W24" s="160"/>
      <c r="X24" s="111"/>
      <c r="Y24" s="111"/>
      <c r="Z24" s="108"/>
      <c r="AA24" s="108"/>
      <c r="AB24" s="108"/>
      <c r="AC24" s="108"/>
      <c r="AD24" s="108"/>
      <c r="AE24" s="108"/>
      <c r="AF24" s="108"/>
      <c r="AG24" s="127"/>
      <c r="AH24" s="108"/>
      <c r="AI24" s="108"/>
      <c r="AJ24" s="108"/>
      <c r="AK24" s="108"/>
      <c r="AL24" s="108"/>
      <c r="AM24" s="108"/>
      <c r="AN24" s="108"/>
      <c r="AO24" s="147"/>
      <c r="AP24" s="108"/>
      <c r="AQ24" s="108"/>
      <c r="AR24" s="108"/>
      <c r="AS24" s="108"/>
      <c r="AT24" s="155"/>
      <c r="AU24" s="155"/>
      <c r="AV24" s="108"/>
      <c r="AW24" s="108"/>
      <c r="AX24" s="108"/>
      <c r="AY24" s="108"/>
      <c r="AZ24" s="108"/>
      <c r="BA24" s="108"/>
      <c r="BB24" s="108"/>
    </row>
    <row r="25" spans="2:54" ht="15.75" thickBot="1">
      <c r="B25" t="str">
        <f>cartescoreCAM!I198</f>
        <v>PFal</v>
      </c>
      <c r="C25" s="75">
        <f>cartescoreCAM!N198</f>
        <v>16.8</v>
      </c>
      <c r="E25" s="177" t="s">
        <v>109</v>
      </c>
      <c r="F25" s="92">
        <v>17.5</v>
      </c>
      <c r="G25" s="95">
        <v>16.8</v>
      </c>
      <c r="H25" s="186"/>
      <c r="I25" s="93"/>
      <c r="J25" s="187">
        <v>16.8</v>
      </c>
      <c r="K25" s="108">
        <v>16.8</v>
      </c>
      <c r="L25" s="108">
        <v>16.8</v>
      </c>
      <c r="M25" s="108">
        <v>16.8</v>
      </c>
      <c r="N25" s="93">
        <v>16.8</v>
      </c>
      <c r="O25" s="93">
        <v>16.8</v>
      </c>
      <c r="P25" s="93">
        <v>16.8</v>
      </c>
      <c r="Q25" s="93">
        <v>16.8</v>
      </c>
      <c r="R25" s="93">
        <v>16.8</v>
      </c>
      <c r="S25" s="111">
        <v>16.8</v>
      </c>
      <c r="T25" s="111">
        <v>16.8</v>
      </c>
      <c r="U25" s="93"/>
      <c r="V25" s="111"/>
      <c r="W25" s="111"/>
      <c r="X25" s="111"/>
      <c r="Y25" s="111"/>
      <c r="Z25" s="111"/>
      <c r="AA25" s="111"/>
      <c r="AB25" s="111"/>
      <c r="AC25" s="111"/>
      <c r="AD25" s="93"/>
      <c r="AE25" s="93"/>
      <c r="AF25" s="93"/>
      <c r="AG25" s="127"/>
      <c r="AH25" s="108"/>
      <c r="AI25" s="108"/>
      <c r="AJ25" s="108"/>
      <c r="AK25" s="108"/>
      <c r="AL25" s="108"/>
      <c r="AM25" s="108"/>
      <c r="AN25" s="108"/>
      <c r="AO25" s="147"/>
      <c r="AP25" s="108"/>
      <c r="AQ25" s="108"/>
      <c r="AR25" s="108"/>
      <c r="AS25" s="108"/>
      <c r="AT25" s="155"/>
      <c r="AU25" s="155"/>
      <c r="AV25" s="108"/>
      <c r="AW25" s="108"/>
      <c r="AX25" s="108"/>
      <c r="AY25" s="108"/>
      <c r="AZ25" s="108"/>
      <c r="BA25" s="108"/>
      <c r="BB25" s="108"/>
    </row>
    <row r="26" spans="2:54" ht="15.75" thickBot="1">
      <c r="B26" t="str">
        <f>cartescoreCAM!I199</f>
        <v>JpLac</v>
      </c>
      <c r="C26" s="75">
        <f>cartescoreCAM!N199</f>
        <v>22.6</v>
      </c>
      <c r="E26" s="177" t="s">
        <v>110</v>
      </c>
      <c r="F26" s="92">
        <v>22.6</v>
      </c>
      <c r="G26" s="95">
        <v>22.6</v>
      </c>
      <c r="H26" s="186"/>
      <c r="I26" s="93"/>
      <c r="J26" s="187">
        <v>29.3</v>
      </c>
      <c r="K26" s="108">
        <v>29.3</v>
      </c>
      <c r="L26" s="108">
        <v>29.3</v>
      </c>
      <c r="M26" s="108">
        <v>29.3</v>
      </c>
      <c r="N26" s="111">
        <v>22.6</v>
      </c>
      <c r="O26" s="111">
        <v>22.6</v>
      </c>
      <c r="P26" s="111">
        <v>22.6</v>
      </c>
      <c r="Q26" s="111">
        <v>22.6</v>
      </c>
      <c r="R26" s="111">
        <v>22.6</v>
      </c>
      <c r="S26" s="111">
        <v>22.6</v>
      </c>
      <c r="T26" s="111">
        <v>22.6</v>
      </c>
      <c r="U26" s="111"/>
      <c r="V26" s="111"/>
      <c r="W26" s="111"/>
      <c r="X26" s="111"/>
      <c r="Y26" s="111"/>
      <c r="Z26" s="108"/>
      <c r="AA26" s="108"/>
      <c r="AB26" s="108"/>
      <c r="AC26" s="108"/>
      <c r="AD26" s="108"/>
      <c r="AE26" s="108"/>
      <c r="AF26" s="108"/>
      <c r="AG26" s="127"/>
      <c r="AH26" s="108"/>
      <c r="AI26" s="108"/>
      <c r="AJ26" s="108"/>
      <c r="AK26" s="108"/>
      <c r="AL26" s="108"/>
      <c r="AM26" s="108"/>
      <c r="AN26" s="108"/>
      <c r="AO26" s="147"/>
      <c r="AP26" s="108"/>
      <c r="AQ26" s="108"/>
      <c r="AR26" s="108"/>
      <c r="AS26" s="108"/>
      <c r="AT26" s="155"/>
      <c r="AU26" s="155"/>
      <c r="AV26" s="108"/>
      <c r="AW26" s="108"/>
      <c r="AX26" s="108"/>
      <c r="AY26" s="108"/>
      <c r="AZ26" s="108"/>
      <c r="BA26" s="108"/>
      <c r="BB26" s="108"/>
    </row>
    <row r="27" spans="2:54" ht="15.75" thickBot="1">
      <c r="B27" t="str">
        <f>cartescoreCAM!I200</f>
        <v>PPer</v>
      </c>
      <c r="C27" s="75">
        <f>cartescoreCAM!N200</f>
        <v>14.6</v>
      </c>
      <c r="E27" s="177" t="str">
        <f aca="true" t="shared" si="1" ref="E27:E34">B27</f>
        <v>PPer</v>
      </c>
      <c r="F27" s="92">
        <v>14.5</v>
      </c>
      <c r="G27" s="95">
        <v>14.5</v>
      </c>
      <c r="H27" s="186"/>
      <c r="I27" s="93"/>
      <c r="J27" s="93"/>
      <c r="K27" s="188">
        <v>14.5</v>
      </c>
      <c r="L27" s="111">
        <v>14.5</v>
      </c>
      <c r="M27" s="188">
        <v>14.5</v>
      </c>
      <c r="N27" s="111">
        <v>14.5</v>
      </c>
      <c r="O27" s="194">
        <v>14.6</v>
      </c>
      <c r="P27" s="111">
        <v>14.6</v>
      </c>
      <c r="Q27" s="111">
        <v>14.6</v>
      </c>
      <c r="R27" s="111">
        <v>14.6</v>
      </c>
      <c r="S27" s="111">
        <v>14.6</v>
      </c>
      <c r="T27" s="111">
        <v>14.6</v>
      </c>
      <c r="U27" s="111"/>
      <c r="V27" s="111"/>
      <c r="W27" s="111"/>
      <c r="X27" s="111"/>
      <c r="Y27" s="111"/>
      <c r="Z27" s="108"/>
      <c r="AA27" s="108"/>
      <c r="AB27" s="108"/>
      <c r="AC27" s="108"/>
      <c r="AD27" s="108"/>
      <c r="AE27" s="108"/>
      <c r="AF27" s="108"/>
      <c r="AG27" s="127"/>
      <c r="AH27" s="108"/>
      <c r="AI27" s="108"/>
      <c r="AJ27" s="108"/>
      <c r="AK27" s="108"/>
      <c r="AL27" s="108"/>
      <c r="AM27" s="108"/>
      <c r="AN27" s="108"/>
      <c r="AO27" s="147"/>
      <c r="AP27" s="108"/>
      <c r="AQ27" s="108"/>
      <c r="AR27" s="108"/>
      <c r="AS27" s="108"/>
      <c r="AT27" s="155"/>
      <c r="AU27" s="155"/>
      <c r="AV27" s="108"/>
      <c r="AW27" s="108"/>
      <c r="AX27" s="108"/>
      <c r="AY27" s="108"/>
      <c r="AZ27" s="108"/>
      <c r="BA27" s="108"/>
      <c r="BB27" s="108"/>
    </row>
    <row r="28" spans="2:54" ht="15.75" thickBot="1">
      <c r="B28" t="str">
        <f>cartescoreCAM!I201</f>
        <v>BPon</v>
      </c>
      <c r="C28" s="75">
        <f>cartescoreCAM!N201</f>
        <v>17.5</v>
      </c>
      <c r="E28" s="177" t="str">
        <f t="shared" si="1"/>
        <v>BPon</v>
      </c>
      <c r="F28" s="110">
        <v>17.8</v>
      </c>
      <c r="G28" s="95">
        <v>17.9</v>
      </c>
      <c r="H28" s="186"/>
      <c r="I28" s="93"/>
      <c r="J28" s="93"/>
      <c r="K28" s="188">
        <v>17.9</v>
      </c>
      <c r="L28" s="111">
        <v>17.9</v>
      </c>
      <c r="M28" s="188">
        <v>17.9</v>
      </c>
      <c r="N28" s="111">
        <v>17.9</v>
      </c>
      <c r="O28" s="192">
        <v>17.9</v>
      </c>
      <c r="P28" s="194">
        <v>18</v>
      </c>
      <c r="Q28" s="111">
        <v>18</v>
      </c>
      <c r="R28" s="188">
        <v>18</v>
      </c>
      <c r="S28" s="193">
        <v>17.8</v>
      </c>
      <c r="T28" s="193">
        <v>17.5</v>
      </c>
      <c r="U28" s="111"/>
      <c r="V28" s="111"/>
      <c r="W28" s="111"/>
      <c r="X28" s="111"/>
      <c r="Y28" s="111"/>
      <c r="Z28" s="108"/>
      <c r="AA28" s="108"/>
      <c r="AB28" s="108"/>
      <c r="AC28" s="108"/>
      <c r="AD28" s="108"/>
      <c r="AE28" s="108"/>
      <c r="AF28" s="108"/>
      <c r="AG28" s="127"/>
      <c r="AH28" s="108"/>
      <c r="AI28" s="108"/>
      <c r="AJ28" s="108"/>
      <c r="AK28" s="108"/>
      <c r="AL28" s="108"/>
      <c r="AM28" s="108"/>
      <c r="AN28" s="108"/>
      <c r="AO28" s="147"/>
      <c r="AP28" s="108"/>
      <c r="AQ28" s="108"/>
      <c r="AR28" s="108"/>
      <c r="AS28" s="108"/>
      <c r="AT28" s="155"/>
      <c r="AU28" s="155"/>
      <c r="AV28" s="108"/>
      <c r="AW28" s="108"/>
      <c r="AX28" s="108"/>
      <c r="AY28" s="108"/>
      <c r="AZ28" s="108"/>
      <c r="BA28" s="108"/>
      <c r="BB28" s="108"/>
    </row>
    <row r="29" spans="2:54" ht="15.75" thickBot="1">
      <c r="B29" t="str">
        <f>cartescoreCAM!I202</f>
        <v>TMon</v>
      </c>
      <c r="C29" s="75">
        <f>cartescoreCAM!N202</f>
        <v>25.000000000000004</v>
      </c>
      <c r="E29" s="177" t="str">
        <f t="shared" si="1"/>
        <v>TMon</v>
      </c>
      <c r="F29" s="92">
        <v>25.7</v>
      </c>
      <c r="G29" s="95">
        <v>24.7</v>
      </c>
      <c r="H29" s="186"/>
      <c r="I29" s="93"/>
      <c r="J29" s="93"/>
      <c r="K29" s="93"/>
      <c r="L29" s="188">
        <v>24.7</v>
      </c>
      <c r="M29" s="188">
        <v>24.7</v>
      </c>
      <c r="N29" s="111">
        <v>24.7</v>
      </c>
      <c r="O29" s="194">
        <v>24.8</v>
      </c>
      <c r="P29" s="111">
        <v>24.8</v>
      </c>
      <c r="Q29" s="111">
        <v>24.8</v>
      </c>
      <c r="R29" s="188">
        <v>24.8</v>
      </c>
      <c r="S29" s="111">
        <v>24.900000000000002</v>
      </c>
      <c r="T29" s="194">
        <v>25.000000000000004</v>
      </c>
      <c r="U29" s="111"/>
      <c r="V29" s="111"/>
      <c r="W29" s="111"/>
      <c r="X29" s="111"/>
      <c r="Y29" s="111"/>
      <c r="Z29" s="108"/>
      <c r="AA29" s="108"/>
      <c r="AB29" s="108"/>
      <c r="AC29" s="108"/>
      <c r="AD29" s="108"/>
      <c r="AE29" s="108"/>
      <c r="AF29" s="108"/>
      <c r="AG29" s="127"/>
      <c r="AH29" s="108"/>
      <c r="AI29" s="108"/>
      <c r="AJ29" s="108"/>
      <c r="AK29" s="108"/>
      <c r="AL29" s="108"/>
      <c r="AM29" s="108"/>
      <c r="AN29" s="108"/>
      <c r="AO29" s="147"/>
      <c r="AP29" s="108"/>
      <c r="AQ29" s="108"/>
      <c r="AR29" s="108"/>
      <c r="AS29" s="108"/>
      <c r="AT29" s="155"/>
      <c r="AU29" s="155"/>
      <c r="AV29" s="108"/>
      <c r="AW29" s="108"/>
      <c r="AX29" s="108"/>
      <c r="AY29" s="108"/>
      <c r="AZ29" s="108"/>
      <c r="BA29" s="108"/>
      <c r="BB29" s="108"/>
    </row>
    <row r="30" spans="2:54" ht="15.75" thickBot="1">
      <c r="B30" t="str">
        <f>cartescoreCAM!I203</f>
        <v>BRou</v>
      </c>
      <c r="C30" s="75">
        <f>cartescoreCAM!N203</f>
        <v>23.800000000000004</v>
      </c>
      <c r="E30" s="177" t="str">
        <f t="shared" si="1"/>
        <v>BRou</v>
      </c>
      <c r="F30" s="92">
        <v>22.5</v>
      </c>
      <c r="G30" s="95">
        <v>23.5</v>
      </c>
      <c r="H30" s="186"/>
      <c r="I30" s="93"/>
      <c r="J30" s="93"/>
      <c r="K30" s="93"/>
      <c r="L30" s="111"/>
      <c r="M30" s="190">
        <v>23.5</v>
      </c>
      <c r="N30" s="188">
        <v>23.5</v>
      </c>
      <c r="O30" s="194">
        <v>23.6</v>
      </c>
      <c r="P30" s="111">
        <v>23.6</v>
      </c>
      <c r="Q30" s="194">
        <v>23.700000000000003</v>
      </c>
      <c r="R30" s="111">
        <v>23.700000000000003</v>
      </c>
      <c r="S30" s="111">
        <v>23.700000000000003</v>
      </c>
      <c r="T30" s="194">
        <v>23.800000000000004</v>
      </c>
      <c r="U30" s="111"/>
      <c r="V30" s="111"/>
      <c r="W30" s="111"/>
      <c r="X30" s="111"/>
      <c r="Y30" s="111"/>
      <c r="Z30" s="108"/>
      <c r="AA30" s="108"/>
      <c r="AB30" s="108"/>
      <c r="AC30" s="108"/>
      <c r="AD30" s="108"/>
      <c r="AE30" s="108"/>
      <c r="AF30" s="108"/>
      <c r="AG30" s="127"/>
      <c r="AH30" s="108"/>
      <c r="AI30" s="108"/>
      <c r="AJ30" s="108"/>
      <c r="AK30" s="108"/>
      <c r="AL30" s="108"/>
      <c r="AM30" s="108"/>
      <c r="AN30" s="108"/>
      <c r="AO30" s="147"/>
      <c r="AP30" s="108"/>
      <c r="AQ30" s="108"/>
      <c r="AR30" s="108"/>
      <c r="AS30" s="108"/>
      <c r="AT30" s="155"/>
      <c r="AU30" s="155"/>
      <c r="AV30" s="108"/>
      <c r="AW30" s="108"/>
      <c r="AX30" s="108"/>
      <c r="AY30" s="108"/>
      <c r="AZ30" s="108"/>
      <c r="BA30" s="108"/>
      <c r="BB30" s="108"/>
    </row>
    <row r="31" spans="2:54" ht="15.75" thickBot="1">
      <c r="B31" t="str">
        <f>cartescoreCAM!I204</f>
        <v>MLeo</v>
      </c>
      <c r="C31" s="75">
        <f>cartescoreCAM!N204</f>
        <v>31.299999999999997</v>
      </c>
      <c r="E31" s="177" t="str">
        <f t="shared" si="1"/>
        <v>MLeo</v>
      </c>
      <c r="F31" s="92">
        <v>31.2</v>
      </c>
      <c r="G31" s="95">
        <v>30.9</v>
      </c>
      <c r="H31" s="126"/>
      <c r="I31" s="93"/>
      <c r="J31" s="93"/>
      <c r="K31" s="93"/>
      <c r="L31" s="111"/>
      <c r="M31" s="111"/>
      <c r="N31" s="188">
        <v>31.2</v>
      </c>
      <c r="O31" s="194">
        <v>31.099999999999998</v>
      </c>
      <c r="P31" s="194">
        <v>31.299999999999997</v>
      </c>
      <c r="Q31" s="111">
        <v>31.299999999999997</v>
      </c>
      <c r="R31" s="111">
        <v>31.299999999999997</v>
      </c>
      <c r="S31" s="111">
        <v>31.299999999999997</v>
      </c>
      <c r="T31" s="111">
        <v>31.299999999999997</v>
      </c>
      <c r="U31" s="111"/>
      <c r="V31" s="111"/>
      <c r="W31" s="111"/>
      <c r="X31" s="111"/>
      <c r="Y31" s="111"/>
      <c r="Z31" s="108"/>
      <c r="AA31" s="108"/>
      <c r="AB31" s="108"/>
      <c r="AC31" s="108"/>
      <c r="AD31" s="108"/>
      <c r="AE31" s="108"/>
      <c r="AF31" s="108"/>
      <c r="AG31" s="127"/>
      <c r="AH31" s="108"/>
      <c r="AI31" s="108"/>
      <c r="AJ31" s="108"/>
      <c r="AK31" s="108"/>
      <c r="AL31" s="108"/>
      <c r="AM31" s="108"/>
      <c r="AN31" s="108"/>
      <c r="AO31" s="147"/>
      <c r="AP31" s="108"/>
      <c r="AQ31" s="108"/>
      <c r="AR31" s="108"/>
      <c r="AS31" s="108"/>
      <c r="AT31" s="155"/>
      <c r="AU31" s="155"/>
      <c r="AV31" s="108"/>
      <c r="AW31" s="108"/>
      <c r="AX31" s="108"/>
      <c r="AY31" s="108"/>
      <c r="AZ31" s="108"/>
      <c r="BA31" s="108"/>
      <c r="BB31" s="108"/>
    </row>
    <row r="32" spans="2:54" ht="15.75" thickBot="1">
      <c r="B32" t="str">
        <f>cartescoreCAM!I205</f>
        <v>CLeo</v>
      </c>
      <c r="C32" s="75">
        <f>cartescoreCAM!N205</f>
        <v>21.400000000000002</v>
      </c>
      <c r="E32" s="177" t="str">
        <f t="shared" si="1"/>
        <v>CLeo</v>
      </c>
      <c r="F32" s="92">
        <v>20.5</v>
      </c>
      <c r="G32" s="95">
        <v>20.9</v>
      </c>
      <c r="H32" s="126"/>
      <c r="I32" s="93"/>
      <c r="J32" s="93"/>
      <c r="K32" s="93"/>
      <c r="L32" s="93"/>
      <c r="M32" s="111"/>
      <c r="N32" s="188">
        <v>20.9</v>
      </c>
      <c r="O32" s="194">
        <v>21.3</v>
      </c>
      <c r="P32" s="194">
        <v>21.400000000000002</v>
      </c>
      <c r="Q32" s="111">
        <v>21.400000000000002</v>
      </c>
      <c r="R32" s="111">
        <v>21.400000000000002</v>
      </c>
      <c r="S32" s="111">
        <v>21.400000000000002</v>
      </c>
      <c r="T32" s="111">
        <v>21.400000000000002</v>
      </c>
      <c r="U32" s="111"/>
      <c r="V32" s="111"/>
      <c r="W32" s="111"/>
      <c r="X32" s="111"/>
      <c r="Y32" s="111"/>
      <c r="Z32" s="108"/>
      <c r="AA32" s="108"/>
      <c r="AB32" s="108"/>
      <c r="AC32" s="108"/>
      <c r="AD32" s="108"/>
      <c r="AE32" s="108"/>
      <c r="AF32" s="108"/>
      <c r="AG32" s="127"/>
      <c r="AH32" s="108"/>
      <c r="AI32" s="108"/>
      <c r="AJ32" s="108"/>
      <c r="AK32" s="108"/>
      <c r="AL32" s="108"/>
      <c r="AM32" s="108"/>
      <c r="AN32" s="108"/>
      <c r="AO32" s="147"/>
      <c r="AP32" s="108"/>
      <c r="AQ32" s="108"/>
      <c r="AR32" s="108"/>
      <c r="AS32" s="108"/>
      <c r="AT32" s="155"/>
      <c r="AU32" s="155"/>
      <c r="AV32" s="108"/>
      <c r="AW32" s="108"/>
      <c r="AX32" s="108"/>
      <c r="AY32" s="108"/>
      <c r="AZ32" s="108"/>
      <c r="BA32" s="108"/>
      <c r="BB32" s="108"/>
    </row>
    <row r="33" spans="2:54" ht="15.75" thickBot="1">
      <c r="B33" t="str">
        <f>cartescoreCAM!I206</f>
        <v>PLet</v>
      </c>
      <c r="C33" s="75">
        <f>cartescoreCAM!N206</f>
        <v>30.5</v>
      </c>
      <c r="E33" s="177" t="str">
        <f t="shared" si="1"/>
        <v>PLet</v>
      </c>
      <c r="F33" s="92">
        <v>32</v>
      </c>
      <c r="G33" s="95">
        <v>32</v>
      </c>
      <c r="H33" s="93"/>
      <c r="I33" s="93"/>
      <c r="J33" s="93"/>
      <c r="K33" s="93"/>
      <c r="L33" s="93"/>
      <c r="M33" s="111"/>
      <c r="N33" s="111"/>
      <c r="O33" s="193">
        <v>30.5</v>
      </c>
      <c r="P33" s="111">
        <v>30.5</v>
      </c>
      <c r="Q33" s="111">
        <v>30.5</v>
      </c>
      <c r="R33" s="111">
        <v>30.5</v>
      </c>
      <c r="S33" s="111">
        <v>30.5</v>
      </c>
      <c r="T33" s="111">
        <v>30.5</v>
      </c>
      <c r="U33" s="111"/>
      <c r="V33" s="111"/>
      <c r="W33" s="111"/>
      <c r="X33" s="111"/>
      <c r="Y33" s="111"/>
      <c r="Z33" s="108"/>
      <c r="AA33" s="108"/>
      <c r="AB33" s="108"/>
      <c r="AC33" s="108"/>
      <c r="AD33" s="108"/>
      <c r="AE33" s="108"/>
      <c r="AF33" s="108"/>
      <c r="AG33" s="127"/>
      <c r="AH33" s="108"/>
      <c r="AI33" s="108"/>
      <c r="AJ33" s="108"/>
      <c r="AK33" s="108"/>
      <c r="AL33" s="108"/>
      <c r="AM33" s="108"/>
      <c r="AN33" s="108"/>
      <c r="AO33" s="147"/>
      <c r="AP33" s="108"/>
      <c r="AQ33" s="108"/>
      <c r="AR33" s="108"/>
      <c r="AS33" s="108"/>
      <c r="AT33" s="155"/>
      <c r="AU33" s="155"/>
      <c r="AV33" s="108"/>
      <c r="AW33" s="108"/>
      <c r="AX33" s="108"/>
      <c r="AY33" s="108"/>
      <c r="AZ33" s="108"/>
      <c r="BA33" s="108"/>
      <c r="BB33" s="108"/>
    </row>
    <row r="34" spans="2:54" ht="15.75" thickBot="1">
      <c r="B34" t="str">
        <f>cartescoreCAM!I207</f>
        <v>AlPel</v>
      </c>
      <c r="C34" s="75">
        <f>cartescoreCAM!N207</f>
        <v>24.3</v>
      </c>
      <c r="E34" s="177" t="str">
        <f t="shared" si="1"/>
        <v>AlPel</v>
      </c>
      <c r="F34" s="92">
        <v>24.2</v>
      </c>
      <c r="G34" s="95">
        <v>24.2</v>
      </c>
      <c r="H34" s="93"/>
      <c r="I34" s="93"/>
      <c r="J34" s="93"/>
      <c r="K34" s="93"/>
      <c r="L34" s="93"/>
      <c r="M34" s="111"/>
      <c r="N34" s="111"/>
      <c r="O34" s="111"/>
      <c r="P34" s="111"/>
      <c r="Q34" s="111"/>
      <c r="R34" s="111"/>
      <c r="S34" s="194">
        <v>24.3</v>
      </c>
      <c r="T34" s="111">
        <v>24.3</v>
      </c>
      <c r="U34" s="111"/>
      <c r="V34" s="111"/>
      <c r="W34" s="111"/>
      <c r="X34" s="111"/>
      <c r="Y34" s="111"/>
      <c r="Z34" s="108"/>
      <c r="AA34" s="108"/>
      <c r="AB34" s="108"/>
      <c r="AC34" s="108"/>
      <c r="AD34" s="108"/>
      <c r="AE34" s="108"/>
      <c r="AF34" s="108"/>
      <c r="AG34" s="127"/>
      <c r="AH34" s="108"/>
      <c r="AI34" s="108"/>
      <c r="AJ34" s="108"/>
      <c r="AK34" s="108"/>
      <c r="AL34" s="108"/>
      <c r="AM34" s="108"/>
      <c r="AN34" s="108"/>
      <c r="AO34" s="147"/>
      <c r="AP34" s="108"/>
      <c r="AQ34" s="108"/>
      <c r="AR34" s="108"/>
      <c r="AS34" s="108"/>
      <c r="AT34" s="155"/>
      <c r="AU34" s="155"/>
      <c r="AV34" s="108"/>
      <c r="AW34" s="108"/>
      <c r="AX34" s="108"/>
      <c r="AY34" s="108"/>
      <c r="AZ34" s="108"/>
      <c r="BA34" s="108"/>
      <c r="BB34" s="108"/>
    </row>
    <row r="35" spans="2:54" ht="15.75" thickBot="1">
      <c r="B35">
        <f>cartescoreCAM!I208</f>
        <v>0</v>
      </c>
      <c r="C35" s="75"/>
      <c r="E35" s="74"/>
      <c r="F35" s="92"/>
      <c r="G35" s="95"/>
      <c r="H35" s="93"/>
      <c r="I35" s="93"/>
      <c r="J35" s="93"/>
      <c r="K35" s="93"/>
      <c r="L35" s="93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08"/>
      <c r="AA35" s="108"/>
      <c r="AB35" s="108"/>
      <c r="AC35" s="108"/>
      <c r="AD35" s="108"/>
      <c r="AE35" s="108"/>
      <c r="AF35" s="108"/>
      <c r="AG35" s="127"/>
      <c r="AH35" s="108"/>
      <c r="AI35" s="108"/>
      <c r="AJ35" s="108"/>
      <c r="AK35" s="108"/>
      <c r="AL35" s="108"/>
      <c r="AM35" s="108"/>
      <c r="AN35" s="108"/>
      <c r="AO35" s="147"/>
      <c r="AP35" s="108"/>
      <c r="AQ35" s="108"/>
      <c r="AR35" s="108"/>
      <c r="AS35" s="108"/>
      <c r="AT35" s="155"/>
      <c r="AU35" s="155"/>
      <c r="AV35" s="108"/>
      <c r="AW35" s="108"/>
      <c r="AX35" s="108"/>
      <c r="AY35" s="108"/>
      <c r="AZ35" s="108"/>
      <c r="BA35" s="108"/>
      <c r="BB35" s="108"/>
    </row>
    <row r="36" spans="2:54" ht="15.75" thickBot="1">
      <c r="B36">
        <f>cartescoreCAM!I209</f>
        <v>0</v>
      </c>
      <c r="C36" s="75"/>
      <c r="E36" s="74"/>
      <c r="F36" s="92"/>
      <c r="G36" s="95"/>
      <c r="H36" s="93"/>
      <c r="I36" s="93"/>
      <c r="J36" s="93"/>
      <c r="K36" s="93"/>
      <c r="L36" s="93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08"/>
      <c r="AA36" s="108"/>
      <c r="AB36" s="108"/>
      <c r="AC36" s="108"/>
      <c r="AD36" s="108"/>
      <c r="AE36" s="108"/>
      <c r="AF36" s="108"/>
      <c r="AG36" s="127"/>
      <c r="AH36" s="108"/>
      <c r="AI36" s="108"/>
      <c r="AJ36" s="108"/>
      <c r="AK36" s="108"/>
      <c r="AL36" s="108"/>
      <c r="AM36" s="108"/>
      <c r="AN36" s="108"/>
      <c r="AO36" s="147"/>
      <c r="AP36" s="108"/>
      <c r="AQ36" s="108"/>
      <c r="AR36" s="108"/>
      <c r="AS36" s="108"/>
      <c r="AT36" s="155"/>
      <c r="AU36" s="155"/>
      <c r="AV36" s="108"/>
      <c r="AW36" s="108"/>
      <c r="AX36" s="108"/>
      <c r="AY36" s="108"/>
      <c r="AZ36" s="108"/>
      <c r="BA36" s="108"/>
      <c r="BB36" s="108"/>
    </row>
    <row r="37" spans="2:54" ht="15.75" thickBot="1">
      <c r="B37">
        <f>cartescoreCAM!I210</f>
        <v>0</v>
      </c>
      <c r="C37" s="75"/>
      <c r="E37" s="74"/>
      <c r="F37" s="92"/>
      <c r="G37" s="95"/>
      <c r="H37" s="93"/>
      <c r="I37" s="93"/>
      <c r="J37" s="93"/>
      <c r="K37" s="93"/>
      <c r="L37" s="93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08"/>
      <c r="AA37" s="108"/>
      <c r="AB37" s="108"/>
      <c r="AC37" s="108"/>
      <c r="AD37" s="108"/>
      <c r="AE37" s="108"/>
      <c r="AF37" s="108"/>
      <c r="AG37" s="127"/>
      <c r="AH37" s="108"/>
      <c r="AI37" s="108"/>
      <c r="AJ37" s="108"/>
      <c r="AK37" s="108"/>
      <c r="AL37" s="108"/>
      <c r="AM37" s="108"/>
      <c r="AN37" s="108"/>
      <c r="AO37" s="147"/>
      <c r="AP37" s="108"/>
      <c r="AQ37" s="108"/>
      <c r="AR37" s="108"/>
      <c r="AS37" s="108"/>
      <c r="AT37" s="155"/>
      <c r="AU37" s="155"/>
      <c r="AV37" s="108"/>
      <c r="AW37" s="108"/>
      <c r="AX37" s="108"/>
      <c r="AY37" s="108"/>
      <c r="AZ37" s="108"/>
      <c r="BA37" s="108"/>
      <c r="BB37" s="108"/>
    </row>
    <row r="38" spans="2:54" ht="15.75" thickBot="1">
      <c r="B38">
        <f>cartescoreCAM!I211</f>
        <v>0</v>
      </c>
      <c r="C38" s="75"/>
      <c r="E38" s="74"/>
      <c r="F38" s="92"/>
      <c r="G38" s="95"/>
      <c r="H38" s="93"/>
      <c r="I38" s="93"/>
      <c r="J38" s="93"/>
      <c r="K38" s="93"/>
      <c r="L38" s="93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08"/>
      <c r="AA38" s="108"/>
      <c r="AB38" s="108"/>
      <c r="AC38" s="108"/>
      <c r="AD38" s="108"/>
      <c r="AE38" s="108"/>
      <c r="AF38" s="108"/>
      <c r="AG38" s="127"/>
      <c r="AH38" s="108"/>
      <c r="AI38" s="108"/>
      <c r="AJ38" s="108"/>
      <c r="AK38" s="108"/>
      <c r="AL38" s="108"/>
      <c r="AM38" s="108"/>
      <c r="AN38" s="108"/>
      <c r="AO38" s="147"/>
      <c r="AP38" s="108"/>
      <c r="AQ38" s="108"/>
      <c r="AR38" s="108"/>
      <c r="AS38" s="108"/>
      <c r="AT38" s="155"/>
      <c r="AU38" s="155"/>
      <c r="AV38" s="108"/>
      <c r="AW38" s="108"/>
      <c r="AX38" s="108"/>
      <c r="AY38" s="108"/>
      <c r="AZ38" s="108"/>
      <c r="BA38" s="108"/>
      <c r="BB38" s="108"/>
    </row>
    <row r="39" spans="2:54" ht="15.75" thickBot="1">
      <c r="B39">
        <f>cartescoreCAM!I212</f>
        <v>0</v>
      </c>
      <c r="C39" s="75"/>
      <c r="E39" s="74"/>
      <c r="F39" s="92"/>
      <c r="G39" s="95"/>
      <c r="H39" s="93"/>
      <c r="I39" s="93"/>
      <c r="J39" s="93"/>
      <c r="K39" s="93"/>
      <c r="L39" s="93"/>
      <c r="M39" s="93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08"/>
      <c r="AA39" s="108"/>
      <c r="AB39" s="108"/>
      <c r="AC39" s="108"/>
      <c r="AD39" s="108"/>
      <c r="AE39" s="108"/>
      <c r="AF39" s="108"/>
      <c r="AG39" s="127"/>
      <c r="AH39" s="108"/>
      <c r="AI39" s="108"/>
      <c r="AJ39" s="108"/>
      <c r="AK39" s="108"/>
      <c r="AL39" s="108"/>
      <c r="AM39" s="108"/>
      <c r="AN39" s="108"/>
      <c r="AO39" s="147"/>
      <c r="AP39" s="108"/>
      <c r="AQ39" s="108"/>
      <c r="AR39" s="108"/>
      <c r="AS39" s="108"/>
      <c r="AT39" s="155"/>
      <c r="AU39" s="155"/>
      <c r="AV39" s="108"/>
      <c r="AW39" s="108"/>
      <c r="AX39" s="108"/>
      <c r="AY39" s="108"/>
      <c r="AZ39" s="108"/>
      <c r="BA39" s="108"/>
      <c r="BB39" s="108"/>
    </row>
    <row r="40" spans="2:54" ht="15.75" thickBot="1">
      <c r="B40">
        <f>cartescoreCAM!I213</f>
        <v>0</v>
      </c>
      <c r="C40" s="75"/>
      <c r="E40" s="74"/>
      <c r="F40" s="92"/>
      <c r="G40" s="95"/>
      <c r="H40" s="93"/>
      <c r="I40" s="93"/>
      <c r="J40" s="93"/>
      <c r="K40" s="93"/>
      <c r="L40" s="93"/>
      <c r="M40" s="93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08"/>
      <c r="AA40" s="108"/>
      <c r="AB40" s="108"/>
      <c r="AC40" s="108"/>
      <c r="AD40" s="108"/>
      <c r="AE40" s="108"/>
      <c r="AF40" s="108"/>
      <c r="AG40" s="127"/>
      <c r="AH40" s="108"/>
      <c r="AI40" s="108"/>
      <c r="AJ40" s="108"/>
      <c r="AK40" s="108"/>
      <c r="AL40" s="108"/>
      <c r="AM40" s="108"/>
      <c r="AN40" s="108"/>
      <c r="AO40" s="147"/>
      <c r="AP40" s="108"/>
      <c r="AQ40" s="108"/>
      <c r="AR40" s="108"/>
      <c r="AS40" s="108"/>
      <c r="AT40" s="155"/>
      <c r="AU40" s="155"/>
      <c r="AV40" s="108"/>
      <c r="AW40" s="108"/>
      <c r="AX40" s="108"/>
      <c r="AY40" s="108"/>
      <c r="AZ40" s="108"/>
      <c r="BA40" s="108"/>
      <c r="BB40" s="108"/>
    </row>
    <row r="41" spans="2:54" ht="15.75" thickBot="1">
      <c r="B41">
        <f>cartescoreCAM!I214</f>
        <v>0</v>
      </c>
      <c r="C41" s="75"/>
      <c r="E41" s="74"/>
      <c r="F41" s="92"/>
      <c r="G41" s="95"/>
      <c r="H41" s="93"/>
      <c r="I41" s="93"/>
      <c r="J41" s="93"/>
      <c r="K41" s="93"/>
      <c r="L41" s="93"/>
      <c r="M41" s="93"/>
      <c r="N41" s="93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08"/>
      <c r="AA41" s="108"/>
      <c r="AB41" s="108"/>
      <c r="AC41" s="108"/>
      <c r="AD41" s="108"/>
      <c r="AE41" s="108"/>
      <c r="AF41" s="108"/>
      <c r="AG41" s="127"/>
      <c r="AH41" s="108"/>
      <c r="AI41" s="108"/>
      <c r="AJ41" s="108"/>
      <c r="AK41" s="108"/>
      <c r="AL41" s="108"/>
      <c r="AM41" s="108"/>
      <c r="AN41" s="108"/>
      <c r="AO41" s="147"/>
      <c r="AP41" s="108"/>
      <c r="AQ41" s="108"/>
      <c r="AR41" s="108"/>
      <c r="AS41" s="108"/>
      <c r="AT41" s="155"/>
      <c r="AU41" s="155"/>
      <c r="AV41" s="108"/>
      <c r="AW41" s="108"/>
      <c r="AX41" s="108"/>
      <c r="AY41" s="108"/>
      <c r="AZ41" s="108"/>
      <c r="BA41" s="108"/>
      <c r="BB41" s="108"/>
    </row>
    <row r="42" spans="2:54" ht="15.75" thickBot="1">
      <c r="B42">
        <f>cartescoreCAM!I215</f>
        <v>0</v>
      </c>
      <c r="C42" s="75"/>
      <c r="E42" s="74"/>
      <c r="F42" s="92"/>
      <c r="G42" s="95"/>
      <c r="H42" s="93"/>
      <c r="I42" s="93"/>
      <c r="J42" s="93"/>
      <c r="K42" s="93"/>
      <c r="L42" s="93"/>
      <c r="M42" s="93"/>
      <c r="N42" s="93"/>
      <c r="O42" s="93"/>
      <c r="P42" s="93"/>
      <c r="Q42" s="111"/>
      <c r="R42" s="111"/>
      <c r="S42" s="111"/>
      <c r="T42" s="111"/>
      <c r="U42" s="111"/>
      <c r="V42" s="111"/>
      <c r="W42" s="111"/>
      <c r="X42" s="111"/>
      <c r="Y42" s="111"/>
      <c r="Z42" s="108"/>
      <c r="AA42" s="108"/>
      <c r="AB42" s="108"/>
      <c r="AC42" s="109"/>
      <c r="AD42" s="108"/>
      <c r="AE42" s="108"/>
      <c r="AF42" s="108"/>
      <c r="AG42" s="127"/>
      <c r="AH42" s="108"/>
      <c r="AI42" s="108"/>
      <c r="AJ42" s="108"/>
      <c r="AK42" s="108"/>
      <c r="AL42" s="108"/>
      <c r="AM42" s="108"/>
      <c r="AN42" s="108"/>
      <c r="AO42" s="147"/>
      <c r="AP42" s="108"/>
      <c r="AQ42" s="108"/>
      <c r="AR42" s="108"/>
      <c r="AS42" s="108"/>
      <c r="AT42" s="155"/>
      <c r="AU42" s="155"/>
      <c r="AV42" s="108"/>
      <c r="AW42" s="108"/>
      <c r="AX42" s="108"/>
      <c r="AY42" s="108"/>
      <c r="AZ42" s="108"/>
      <c r="BA42" s="108"/>
      <c r="BB42" s="108"/>
    </row>
    <row r="43" spans="2:54" ht="15.75" thickBot="1">
      <c r="B43">
        <f>cartescoreCAM!I216</f>
        <v>0</v>
      </c>
      <c r="C43" s="75"/>
      <c r="E43" s="74"/>
      <c r="F43" s="92"/>
      <c r="G43" s="95"/>
      <c r="H43" s="93"/>
      <c r="I43" s="93"/>
      <c r="J43" s="93"/>
      <c r="K43" s="93"/>
      <c r="L43" s="93"/>
      <c r="M43" s="93"/>
      <c r="N43" s="93"/>
      <c r="O43" s="93"/>
      <c r="P43" s="93"/>
      <c r="Q43" s="111"/>
      <c r="R43" s="111"/>
      <c r="S43" s="111"/>
      <c r="T43" s="111"/>
      <c r="U43" s="111"/>
      <c r="V43" s="111"/>
      <c r="W43" s="111"/>
      <c r="X43" s="111"/>
      <c r="Y43" s="111"/>
      <c r="Z43" s="108"/>
      <c r="AA43" s="108"/>
      <c r="AB43" s="108"/>
      <c r="AC43" s="108"/>
      <c r="AD43" s="108"/>
      <c r="AE43" s="108"/>
      <c r="AF43" s="108"/>
      <c r="AG43" s="127"/>
      <c r="AH43" s="108"/>
      <c r="AI43" s="108"/>
      <c r="AJ43" s="108"/>
      <c r="AK43" s="108"/>
      <c r="AL43" s="108"/>
      <c r="AM43" s="108"/>
      <c r="AN43" s="108"/>
      <c r="AO43" s="147"/>
      <c r="AP43" s="108"/>
      <c r="AQ43" s="108"/>
      <c r="AR43" s="108"/>
      <c r="AS43" s="108"/>
      <c r="AT43" s="155"/>
      <c r="AU43" s="155"/>
      <c r="AV43" s="108"/>
      <c r="AW43" s="108"/>
      <c r="AX43" s="108"/>
      <c r="AY43" s="108"/>
      <c r="AZ43" s="108"/>
      <c r="BA43" s="108"/>
      <c r="BB43" s="108"/>
    </row>
    <row r="44" spans="2:54" ht="15.75" thickBot="1">
      <c r="B44">
        <f>cartescoreCAM!I217</f>
        <v>0</v>
      </c>
      <c r="C44" s="75"/>
      <c r="E44" s="74"/>
      <c r="F44" s="92"/>
      <c r="G44" s="95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111"/>
      <c r="S44" s="111"/>
      <c r="T44" s="111"/>
      <c r="U44" s="111"/>
      <c r="V44" s="111"/>
      <c r="W44" s="111"/>
      <c r="X44" s="111"/>
      <c r="Y44" s="111"/>
      <c r="Z44" s="108"/>
      <c r="AA44" s="108"/>
      <c r="AB44" s="108"/>
      <c r="AC44" s="108"/>
      <c r="AD44" s="108"/>
      <c r="AE44" s="108"/>
      <c r="AF44" s="108"/>
      <c r="AG44" s="127"/>
      <c r="AH44" s="108"/>
      <c r="AI44" s="108"/>
      <c r="AJ44" s="108"/>
      <c r="AK44" s="108"/>
      <c r="AL44" s="108"/>
      <c r="AM44" s="108"/>
      <c r="AN44" s="108"/>
      <c r="AO44" s="147"/>
      <c r="AP44" s="108"/>
      <c r="AQ44" s="108"/>
      <c r="AR44" s="108"/>
      <c r="AS44" s="108"/>
      <c r="AT44" s="155"/>
      <c r="AU44" s="155"/>
      <c r="AV44" s="108"/>
      <c r="AW44" s="108"/>
      <c r="AX44" s="108"/>
      <c r="AY44" s="108"/>
      <c r="AZ44" s="108"/>
      <c r="BA44" s="108"/>
      <c r="BB44" s="108"/>
    </row>
    <row r="45" spans="2:54" ht="15.75" thickBot="1">
      <c r="B45">
        <f>cartescoreCAM!I218</f>
        <v>0</v>
      </c>
      <c r="C45" s="75"/>
      <c r="E45" s="74"/>
      <c r="F45" s="92"/>
      <c r="G45" s="95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111"/>
      <c r="S45" s="111"/>
      <c r="T45" s="111"/>
      <c r="U45" s="111"/>
      <c r="V45" s="111"/>
      <c r="W45" s="111"/>
      <c r="X45" s="111"/>
      <c r="Y45" s="111"/>
      <c r="Z45" s="108"/>
      <c r="AA45" s="108"/>
      <c r="AB45" s="108"/>
      <c r="AC45" s="108"/>
      <c r="AD45" s="108"/>
      <c r="AE45" s="108"/>
      <c r="AF45" s="108"/>
      <c r="AG45" s="127"/>
      <c r="AH45" s="108"/>
      <c r="AI45" s="108"/>
      <c r="AJ45" s="108"/>
      <c r="AK45" s="108"/>
      <c r="AL45" s="108"/>
      <c r="AM45" s="108"/>
      <c r="AN45" s="108"/>
      <c r="AO45" s="147"/>
      <c r="AP45" s="108"/>
      <c r="AQ45" s="108"/>
      <c r="AR45" s="108"/>
      <c r="AS45" s="108"/>
      <c r="AT45" s="155"/>
      <c r="AU45" s="155"/>
      <c r="AV45" s="108"/>
      <c r="AW45" s="108"/>
      <c r="AX45" s="108"/>
      <c r="AY45" s="108"/>
      <c r="AZ45" s="108"/>
      <c r="BA45" s="108"/>
      <c r="BB45" s="108"/>
    </row>
    <row r="46" spans="2:54" ht="15.75" thickBot="1">
      <c r="B46">
        <f>cartescoreCAM!I219</f>
        <v>0</v>
      </c>
      <c r="C46" s="75"/>
      <c r="E46" s="74"/>
      <c r="F46" s="92"/>
      <c r="G46" s="95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111"/>
      <c r="W46" s="111"/>
      <c r="X46" s="111"/>
      <c r="Y46" s="111"/>
      <c r="Z46" s="108"/>
      <c r="AA46" s="108"/>
      <c r="AB46" s="108"/>
      <c r="AC46" s="108"/>
      <c r="AD46" s="108"/>
      <c r="AE46" s="108"/>
      <c r="AF46" s="108"/>
      <c r="AG46" s="127"/>
      <c r="AH46" s="108"/>
      <c r="AI46" s="108"/>
      <c r="AJ46" s="108"/>
      <c r="AK46" s="108"/>
      <c r="AL46" s="108"/>
      <c r="AM46" s="108"/>
      <c r="AN46" s="108"/>
      <c r="AO46" s="147"/>
      <c r="AP46" s="108"/>
      <c r="AQ46" s="108"/>
      <c r="AR46" s="108"/>
      <c r="AS46" s="108"/>
      <c r="AT46" s="155"/>
      <c r="AU46" s="155"/>
      <c r="AV46" s="108"/>
      <c r="AW46" s="108"/>
      <c r="AX46" s="108"/>
      <c r="AY46" s="108"/>
      <c r="AZ46" s="108"/>
      <c r="BA46" s="108"/>
      <c r="BB46" s="108"/>
    </row>
    <row r="47" spans="2:54" ht="15.75" thickBot="1">
      <c r="B47">
        <f>cartescoreCAM!I220</f>
        <v>0</v>
      </c>
      <c r="C47" s="75"/>
      <c r="E47" s="74"/>
      <c r="F47" s="92"/>
      <c r="G47" s="95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111"/>
      <c r="X47" s="111"/>
      <c r="Y47" s="111"/>
      <c r="Z47" s="108"/>
      <c r="AA47" s="108"/>
      <c r="AB47" s="108"/>
      <c r="AC47" s="108"/>
      <c r="AD47" s="108"/>
      <c r="AE47" s="108"/>
      <c r="AF47" s="108"/>
      <c r="AG47" s="127"/>
      <c r="AH47" s="108"/>
      <c r="AI47" s="108"/>
      <c r="AJ47" s="108"/>
      <c r="AK47" s="108"/>
      <c r="AL47" s="108"/>
      <c r="AM47" s="108"/>
      <c r="AN47" s="108"/>
      <c r="AO47" s="147"/>
      <c r="AP47" s="108"/>
      <c r="AQ47" s="108"/>
      <c r="AR47" s="108"/>
      <c r="AS47" s="108"/>
      <c r="AT47" s="155"/>
      <c r="AU47" s="155"/>
      <c r="AV47" s="108"/>
      <c r="AW47" s="108"/>
      <c r="AX47" s="108"/>
      <c r="AY47" s="108"/>
      <c r="AZ47" s="108"/>
      <c r="BA47" s="108"/>
      <c r="BB47" s="108"/>
    </row>
    <row r="48" spans="2:54" ht="15.75" thickBot="1">
      <c r="B48">
        <f>cartescoreCAM!I221</f>
        <v>0</v>
      </c>
      <c r="C48" s="75"/>
      <c r="E48" s="74"/>
      <c r="F48" s="92"/>
      <c r="G48" s="95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114"/>
      <c r="AA48" s="114"/>
      <c r="AB48" s="108"/>
      <c r="AC48" s="108"/>
      <c r="AD48" s="108"/>
      <c r="AE48" s="108"/>
      <c r="AF48" s="108"/>
      <c r="AG48" s="127"/>
      <c r="AH48" s="108"/>
      <c r="AI48" s="108"/>
      <c r="AJ48" s="108"/>
      <c r="AK48" s="108"/>
      <c r="AL48" s="108"/>
      <c r="AM48" s="108"/>
      <c r="AN48" s="108"/>
      <c r="AO48" s="147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</row>
    <row r="49" spans="2:54" ht="15.75" thickBot="1">
      <c r="B49">
        <f>cartescoreCAM!I222</f>
        <v>0</v>
      </c>
      <c r="C49" s="75"/>
      <c r="E49" s="74"/>
      <c r="F49" s="92"/>
      <c r="G49" s="95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114"/>
      <c r="AA49" s="114"/>
      <c r="AB49" s="114"/>
      <c r="AC49" s="114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47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</row>
    <row r="50" spans="2:54" ht="15.75" thickBot="1">
      <c r="B50">
        <f>cartescoreCAM!I223</f>
        <v>0</v>
      </c>
      <c r="C50" s="75"/>
      <c r="E50" s="74"/>
      <c r="F50" s="92"/>
      <c r="G50" s="95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114"/>
      <c r="AA50" s="114"/>
      <c r="AB50" s="114"/>
      <c r="AC50" s="114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47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</row>
    <row r="51" spans="2:54" ht="15.75" thickBot="1">
      <c r="B51">
        <f>cartescoreCAM!I224</f>
        <v>0</v>
      </c>
      <c r="C51" s="75"/>
      <c r="E51" s="74"/>
      <c r="F51" s="92"/>
      <c r="G51" s="95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114"/>
      <c r="AA51" s="114"/>
      <c r="AB51" s="114"/>
      <c r="AC51" s="114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47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</row>
    <row r="52" spans="2:54" ht="15.75" thickBot="1">
      <c r="B52">
        <f>cartescoreCAM!I225</f>
        <v>0</v>
      </c>
      <c r="C52" s="75"/>
      <c r="E52" s="74"/>
      <c r="F52" s="92"/>
      <c r="G52" s="95"/>
      <c r="H52" s="128"/>
      <c r="I52" s="114"/>
      <c r="J52" s="114"/>
      <c r="K52" s="114"/>
      <c r="L52" s="114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114"/>
      <c r="AA52" s="114"/>
      <c r="AB52" s="114"/>
      <c r="AC52" s="114"/>
      <c r="AD52" s="114"/>
      <c r="AE52" s="114"/>
      <c r="AF52" s="108"/>
      <c r="AG52" s="108"/>
      <c r="AH52" s="108"/>
      <c r="AI52" s="108"/>
      <c r="AJ52" s="108"/>
      <c r="AK52" s="108"/>
      <c r="AL52" s="108"/>
      <c r="AM52" s="108"/>
      <c r="AN52" s="108"/>
      <c r="AO52" s="147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</row>
    <row r="53" spans="2:54" ht="15.75" thickBot="1">
      <c r="B53">
        <f>cartescoreCAM!I226</f>
        <v>0</v>
      </c>
      <c r="C53" s="75"/>
      <c r="E53" s="74"/>
      <c r="F53" s="92"/>
      <c r="G53" s="95"/>
      <c r="H53" s="128"/>
      <c r="I53" s="114"/>
      <c r="J53" s="114"/>
      <c r="K53" s="114"/>
      <c r="L53" s="114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114"/>
      <c r="AA53" s="114"/>
      <c r="AB53" s="114"/>
      <c r="AC53" s="114"/>
      <c r="AD53" s="114"/>
      <c r="AE53" s="114"/>
      <c r="AF53" s="114"/>
      <c r="AG53" s="114"/>
      <c r="AH53" s="114"/>
      <c r="AI53" s="108"/>
      <c r="AJ53" s="108"/>
      <c r="AK53" s="108"/>
      <c r="AL53" s="108"/>
      <c r="AM53" s="108"/>
      <c r="AN53" s="108"/>
      <c r="AO53" s="147"/>
      <c r="AP53" s="108"/>
      <c r="AQ53" s="108"/>
      <c r="AR53" s="108"/>
      <c r="AS53" s="108"/>
      <c r="AT53" s="108"/>
      <c r="AU53" s="114"/>
      <c r="AV53" s="114"/>
      <c r="AW53" s="108"/>
      <c r="AX53" s="108"/>
      <c r="AY53" s="108"/>
      <c r="AZ53" s="108"/>
      <c r="BA53" s="108"/>
      <c r="BB53" s="108"/>
    </row>
    <row r="54" spans="2:54" ht="15.75" thickBot="1">
      <c r="B54">
        <f>cartescoreCAM!I227</f>
        <v>0</v>
      </c>
      <c r="C54" s="75"/>
      <c r="E54" s="74"/>
      <c r="F54" s="92"/>
      <c r="G54" s="95"/>
      <c r="H54" s="128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09"/>
      <c r="V54" s="109"/>
      <c r="W54" s="109"/>
      <c r="X54" s="109"/>
      <c r="Y54" s="109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08"/>
      <c r="AK54" s="108"/>
      <c r="AL54" s="108"/>
      <c r="AM54" s="108"/>
      <c r="AN54" s="108"/>
      <c r="AO54" s="147"/>
      <c r="AP54" s="108"/>
      <c r="AQ54" s="108"/>
      <c r="AR54" s="108"/>
      <c r="AS54" s="108"/>
      <c r="AT54" s="108"/>
      <c r="AU54" s="114"/>
      <c r="AV54" s="108"/>
      <c r="AW54" s="108"/>
      <c r="AX54" s="108"/>
      <c r="AY54" s="108"/>
      <c r="AZ54" s="108"/>
      <c r="BA54" s="108"/>
      <c r="BB54" s="108"/>
    </row>
    <row r="55" spans="2:54" ht="15.75" thickBot="1">
      <c r="B55">
        <f>cartescoreCAM!I228</f>
        <v>0</v>
      </c>
      <c r="C55" s="75"/>
      <c r="E55" s="74"/>
      <c r="F55" s="92"/>
      <c r="G55" s="95"/>
      <c r="H55" s="128"/>
      <c r="I55" s="114"/>
      <c r="J55" s="114"/>
      <c r="K55" s="114"/>
      <c r="L55" s="114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14"/>
      <c r="AV55" s="114"/>
      <c r="AW55" s="114"/>
      <c r="AX55" s="114"/>
      <c r="AY55" s="114"/>
      <c r="AZ55" s="114"/>
      <c r="BA55" s="114"/>
      <c r="BB55" s="114"/>
    </row>
    <row r="56" spans="2:54" ht="15.75" thickBot="1">
      <c r="B56">
        <f>cartescoreCAM!I229</f>
        <v>0</v>
      </c>
      <c r="C56" s="75"/>
      <c r="E56" s="74"/>
      <c r="F56" s="91"/>
      <c r="G56" s="96"/>
      <c r="H56" s="128"/>
      <c r="I56" s="114"/>
      <c r="J56" s="114"/>
      <c r="K56" s="114"/>
      <c r="L56" s="114"/>
      <c r="M56" s="114"/>
      <c r="N56" s="114"/>
      <c r="O56" s="114"/>
      <c r="P56" s="114"/>
      <c r="Q56" s="114"/>
      <c r="R56" s="109"/>
      <c r="S56" s="109"/>
      <c r="T56" s="109"/>
      <c r="U56" s="109"/>
      <c r="V56" s="109"/>
      <c r="W56" s="109"/>
      <c r="X56" s="109"/>
      <c r="Y56" s="109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</row>
    <row r="57" spans="2:54" ht="15.75" thickBot="1">
      <c r="B57">
        <f>cartescoreCAM!I230</f>
        <v>0</v>
      </c>
      <c r="C57" s="75"/>
      <c r="E57" s="74"/>
      <c r="F57" s="91"/>
      <c r="G57" s="96"/>
      <c r="H57" s="128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</row>
    <row r="58" spans="2:54" ht="15.75" thickBot="1">
      <c r="B58">
        <f>cartescoreCAM!I231</f>
        <v>0</v>
      </c>
      <c r="C58" s="75"/>
      <c r="E58" s="74"/>
      <c r="F58" s="116"/>
      <c r="G58" s="117"/>
      <c r="H58" s="128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8"/>
  <sheetViews>
    <sheetView zoomScalePageLayoutView="0" workbookViewId="0" topLeftCell="A1">
      <selection activeCell="O24" sqref="O24"/>
    </sheetView>
  </sheetViews>
  <sheetFormatPr defaultColWidth="11.421875" defaultRowHeight="15"/>
  <cols>
    <col min="1" max="1" width="3.00390625" style="0" customWidth="1"/>
    <col min="2" max="2" width="6.7109375" style="0" customWidth="1"/>
    <col min="3" max="3" width="15.140625" style="0" customWidth="1"/>
    <col min="4" max="13" width="5.7109375" style="0" customWidth="1"/>
    <col min="14" max="14" width="9.57421875" style="0" customWidth="1"/>
    <col min="15" max="25" width="6.7109375" style="0" customWidth="1"/>
    <col min="26" max="26" width="3.57421875" style="107" customWidth="1"/>
  </cols>
  <sheetData>
    <row r="1" ht="15">
      <c r="A1" t="s">
        <v>73</v>
      </c>
    </row>
    <row r="2" spans="4:27" ht="15.75">
      <c r="D2" t="s">
        <v>70</v>
      </c>
      <c r="M2" t="s">
        <v>5</v>
      </c>
      <c r="N2" s="105">
        <v>42037</v>
      </c>
      <c r="Q2" s="86" t="s">
        <v>74</v>
      </c>
      <c r="AA2" s="2"/>
    </row>
    <row r="3" ht="15">
      <c r="AA3" s="2"/>
    </row>
    <row r="4" spans="3:27" ht="15">
      <c r="C4" s="5" t="s">
        <v>8</v>
      </c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 t="s">
        <v>9</v>
      </c>
      <c r="N4" s="5"/>
      <c r="O4" s="5">
        <v>1</v>
      </c>
      <c r="P4" s="5">
        <v>2</v>
      </c>
      <c r="Q4" s="5">
        <v>3</v>
      </c>
      <c r="R4" s="5">
        <v>4</v>
      </c>
      <c r="S4" s="5">
        <v>5</v>
      </c>
      <c r="T4" s="5">
        <v>6</v>
      </c>
      <c r="U4" s="5">
        <v>7</v>
      </c>
      <c r="V4" s="5">
        <v>8</v>
      </c>
      <c r="W4" s="5">
        <v>9</v>
      </c>
      <c r="X4" s="5" t="s">
        <v>10</v>
      </c>
      <c r="Y4" s="5" t="s">
        <v>11</v>
      </c>
      <c r="AA4" s="2"/>
    </row>
    <row r="5" spans="3:27" ht="15">
      <c r="C5" s="7" t="s">
        <v>13</v>
      </c>
      <c r="D5" s="9">
        <v>118</v>
      </c>
      <c r="E5" s="9">
        <v>113</v>
      </c>
      <c r="F5" s="9">
        <v>128</v>
      </c>
      <c r="G5" s="9">
        <v>95</v>
      </c>
      <c r="H5" s="9">
        <v>104</v>
      </c>
      <c r="I5" s="9">
        <v>102</v>
      </c>
      <c r="J5" s="9">
        <v>141</v>
      </c>
      <c r="K5" s="9">
        <v>238</v>
      </c>
      <c r="L5" s="9">
        <v>149</v>
      </c>
      <c r="M5" s="9">
        <f>SUM(D5:L5)</f>
        <v>1188</v>
      </c>
      <c r="N5" s="15"/>
      <c r="O5" s="9">
        <v>118</v>
      </c>
      <c r="P5" s="9">
        <v>113</v>
      </c>
      <c r="Q5" s="9">
        <v>128</v>
      </c>
      <c r="R5" s="9">
        <v>95</v>
      </c>
      <c r="S5" s="9">
        <v>104</v>
      </c>
      <c r="T5" s="9">
        <v>102</v>
      </c>
      <c r="U5" s="9">
        <v>141</v>
      </c>
      <c r="V5" s="9">
        <v>238</v>
      </c>
      <c r="W5" s="9">
        <v>149</v>
      </c>
      <c r="X5" s="9">
        <f>SUM(O5:W5)</f>
        <v>1188</v>
      </c>
      <c r="Y5" s="9">
        <f>M5+X5</f>
        <v>2376</v>
      </c>
      <c r="AA5" s="2"/>
    </row>
    <row r="6" spans="3:27" ht="16.5" thickBot="1">
      <c r="C6" s="17" t="s">
        <v>15</v>
      </c>
      <c r="D6" s="18">
        <v>3</v>
      </c>
      <c r="E6" s="18">
        <v>3</v>
      </c>
      <c r="F6" s="18">
        <v>3</v>
      </c>
      <c r="G6" s="18">
        <v>3</v>
      </c>
      <c r="H6" s="18">
        <v>3</v>
      </c>
      <c r="I6" s="18">
        <v>3</v>
      </c>
      <c r="J6" s="18">
        <v>3</v>
      </c>
      <c r="K6" s="18">
        <v>4</v>
      </c>
      <c r="L6" s="18">
        <v>3</v>
      </c>
      <c r="M6" s="18">
        <f>SUM(D6:L6)</f>
        <v>28</v>
      </c>
      <c r="N6" s="14"/>
      <c r="O6" s="18">
        <v>3</v>
      </c>
      <c r="P6" s="18">
        <v>3</v>
      </c>
      <c r="Q6" s="18">
        <v>3</v>
      </c>
      <c r="R6" s="18">
        <v>3</v>
      </c>
      <c r="S6" s="18">
        <v>3</v>
      </c>
      <c r="T6" s="18">
        <v>3</v>
      </c>
      <c r="U6" s="18">
        <v>3</v>
      </c>
      <c r="V6" s="18">
        <v>4</v>
      </c>
      <c r="W6" s="18">
        <v>3</v>
      </c>
      <c r="X6" s="18">
        <f>SUM(O6:W6)</f>
        <v>28</v>
      </c>
      <c r="Y6" s="18">
        <f>M6+X6</f>
        <v>56</v>
      </c>
      <c r="AA6" s="2"/>
    </row>
    <row r="7" spans="2:27" ht="15">
      <c r="B7" s="54"/>
      <c r="C7" s="56"/>
      <c r="D7" s="48"/>
      <c r="E7" s="48"/>
      <c r="F7" s="48"/>
      <c r="G7" s="48"/>
      <c r="H7" s="48"/>
      <c r="I7" s="48"/>
      <c r="J7" s="48"/>
      <c r="K7" s="48"/>
      <c r="L7" s="48"/>
      <c r="M7" s="48"/>
      <c r="N7" s="56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  <c r="AA7" s="2"/>
    </row>
    <row r="8" spans="2:26" ht="16.5" thickBot="1">
      <c r="B8" s="83" t="s">
        <v>71</v>
      </c>
      <c r="C8" s="25" t="s">
        <v>34</v>
      </c>
      <c r="D8" s="25">
        <v>3</v>
      </c>
      <c r="E8" s="25">
        <v>4</v>
      </c>
      <c r="F8" s="25">
        <v>6</v>
      </c>
      <c r="G8" s="25">
        <v>4</v>
      </c>
      <c r="H8" s="25">
        <v>5</v>
      </c>
      <c r="I8" s="25">
        <v>4</v>
      </c>
      <c r="J8" s="25">
        <v>4</v>
      </c>
      <c r="K8" s="25">
        <v>5</v>
      </c>
      <c r="L8" s="25">
        <v>6</v>
      </c>
      <c r="M8" s="20">
        <f aca="true" t="shared" si="0" ref="M8:M18">SUM(D8:L8)</f>
        <v>41</v>
      </c>
      <c r="N8" s="20" t="str">
        <f aca="true" t="shared" si="1" ref="N8:N18">C8</f>
        <v>Score </v>
      </c>
      <c r="O8" s="25">
        <v>4</v>
      </c>
      <c r="P8" s="25">
        <v>4</v>
      </c>
      <c r="Q8" s="25">
        <v>5</v>
      </c>
      <c r="R8" s="25">
        <v>4</v>
      </c>
      <c r="S8" s="25">
        <v>4</v>
      </c>
      <c r="T8" s="25">
        <v>4</v>
      </c>
      <c r="U8" s="25">
        <v>6</v>
      </c>
      <c r="V8" s="25">
        <v>6</v>
      </c>
      <c r="W8" s="20">
        <v>4</v>
      </c>
      <c r="X8" s="20">
        <f aca="true" t="shared" si="2" ref="X8:X18">SUM(O8:W8)</f>
        <v>41</v>
      </c>
      <c r="Y8" s="50">
        <f aca="true" t="shared" si="3" ref="Y8:Y18">M8+X8</f>
        <v>82</v>
      </c>
      <c r="Z8" s="107">
        <v>5</v>
      </c>
    </row>
    <row r="9" spans="2:27" ht="15.75">
      <c r="B9" s="47"/>
      <c r="C9" s="64"/>
      <c r="D9" s="58"/>
      <c r="E9" s="58"/>
      <c r="F9" s="58"/>
      <c r="G9" s="58"/>
      <c r="H9" s="58"/>
      <c r="I9" s="58"/>
      <c r="J9" s="58"/>
      <c r="K9" s="58"/>
      <c r="L9" s="58"/>
      <c r="M9" s="58"/>
      <c r="N9" s="64"/>
      <c r="O9" s="58"/>
      <c r="P9" s="58"/>
      <c r="Q9" s="58"/>
      <c r="R9" s="58"/>
      <c r="S9" s="58"/>
      <c r="T9" s="58"/>
      <c r="U9" s="58"/>
      <c r="V9" s="58"/>
      <c r="W9" s="58"/>
      <c r="X9" s="58"/>
      <c r="Y9" s="59"/>
      <c r="AA9" s="87"/>
    </row>
    <row r="10" spans="2:26" ht="16.5" thickBot="1">
      <c r="B10" s="63" t="s">
        <v>30</v>
      </c>
      <c r="C10" s="25" t="s">
        <v>36</v>
      </c>
      <c r="D10" s="25">
        <v>3</v>
      </c>
      <c r="E10" s="25">
        <v>7</v>
      </c>
      <c r="F10" s="25">
        <v>5</v>
      </c>
      <c r="G10" s="25">
        <v>4</v>
      </c>
      <c r="H10" s="25">
        <v>4</v>
      </c>
      <c r="I10" s="25">
        <v>6</v>
      </c>
      <c r="J10" s="25">
        <v>5</v>
      </c>
      <c r="K10" s="25">
        <v>7</v>
      </c>
      <c r="L10" s="25">
        <v>4</v>
      </c>
      <c r="M10" s="20">
        <f t="shared" si="0"/>
        <v>45</v>
      </c>
      <c r="N10" s="20" t="str">
        <f t="shared" si="1"/>
        <v>Score</v>
      </c>
      <c r="O10" s="25">
        <v>4</v>
      </c>
      <c r="P10" s="25">
        <v>4</v>
      </c>
      <c r="Q10" s="25">
        <v>6</v>
      </c>
      <c r="R10" s="25">
        <v>3</v>
      </c>
      <c r="S10" s="25">
        <v>2</v>
      </c>
      <c r="T10" s="25">
        <v>3</v>
      </c>
      <c r="U10" s="25">
        <v>3</v>
      </c>
      <c r="V10" s="25">
        <v>5</v>
      </c>
      <c r="W10" s="25">
        <v>4</v>
      </c>
      <c r="X10" s="20">
        <f t="shared" si="2"/>
        <v>34</v>
      </c>
      <c r="Y10" s="50">
        <f t="shared" si="3"/>
        <v>79</v>
      </c>
      <c r="Z10" s="106">
        <v>4</v>
      </c>
    </row>
    <row r="11" spans="2:27" ht="15.75">
      <c r="B11" s="54"/>
      <c r="C11" s="56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56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9"/>
      <c r="AA11" s="87"/>
    </row>
    <row r="12" spans="2:26" ht="16.5" thickBot="1">
      <c r="B12" s="62" t="s">
        <v>68</v>
      </c>
      <c r="C12" s="25" t="s">
        <v>34</v>
      </c>
      <c r="D12" s="25">
        <v>5</v>
      </c>
      <c r="E12" s="25">
        <v>5</v>
      </c>
      <c r="F12" s="25">
        <v>5</v>
      </c>
      <c r="G12" s="25">
        <v>5</v>
      </c>
      <c r="H12" s="25">
        <v>4</v>
      </c>
      <c r="I12" s="25">
        <v>4</v>
      </c>
      <c r="J12" s="25">
        <v>3</v>
      </c>
      <c r="K12" s="25">
        <v>5</v>
      </c>
      <c r="L12" s="25">
        <v>5</v>
      </c>
      <c r="M12" s="20">
        <f t="shared" si="0"/>
        <v>41</v>
      </c>
      <c r="N12" s="20" t="str">
        <f t="shared" si="1"/>
        <v>Score </v>
      </c>
      <c r="O12" s="25">
        <v>3</v>
      </c>
      <c r="P12" s="25">
        <v>6</v>
      </c>
      <c r="Q12" s="25">
        <v>4</v>
      </c>
      <c r="R12" s="25">
        <v>4</v>
      </c>
      <c r="S12" s="25">
        <v>5</v>
      </c>
      <c r="T12" s="25">
        <v>5</v>
      </c>
      <c r="U12" s="25">
        <v>4</v>
      </c>
      <c r="V12" s="25">
        <v>5</v>
      </c>
      <c r="W12" s="25">
        <v>6</v>
      </c>
      <c r="X12" s="20">
        <f t="shared" si="2"/>
        <v>42</v>
      </c>
      <c r="Y12" s="50">
        <f t="shared" si="3"/>
        <v>83</v>
      </c>
      <c r="Z12" s="106">
        <v>6</v>
      </c>
    </row>
    <row r="13" spans="2:27" ht="15.75">
      <c r="B13" s="47"/>
      <c r="C13" s="64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64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9"/>
      <c r="AA13" s="87"/>
    </row>
    <row r="14" spans="2:26" ht="16.5" thickBot="1">
      <c r="B14" s="82" t="s">
        <v>72</v>
      </c>
      <c r="C14" s="25" t="s">
        <v>36</v>
      </c>
      <c r="D14" s="25">
        <v>2</v>
      </c>
      <c r="E14" s="25">
        <v>4</v>
      </c>
      <c r="F14" s="25">
        <v>4</v>
      </c>
      <c r="G14" s="25">
        <v>3</v>
      </c>
      <c r="H14" s="25">
        <v>3</v>
      </c>
      <c r="I14" s="25">
        <v>4</v>
      </c>
      <c r="J14" s="25">
        <v>5</v>
      </c>
      <c r="K14" s="25">
        <v>6</v>
      </c>
      <c r="L14" s="25">
        <v>5</v>
      </c>
      <c r="M14" s="20">
        <f t="shared" si="0"/>
        <v>36</v>
      </c>
      <c r="N14" s="20" t="str">
        <f t="shared" si="1"/>
        <v>Score</v>
      </c>
      <c r="O14" s="25">
        <v>4</v>
      </c>
      <c r="P14" s="25">
        <v>5</v>
      </c>
      <c r="Q14" s="25">
        <v>3</v>
      </c>
      <c r="R14" s="25">
        <v>5</v>
      </c>
      <c r="S14" s="25">
        <v>4</v>
      </c>
      <c r="T14" s="25">
        <v>3</v>
      </c>
      <c r="U14" s="25">
        <v>4</v>
      </c>
      <c r="V14" s="25">
        <v>5</v>
      </c>
      <c r="W14" s="25">
        <v>4</v>
      </c>
      <c r="X14" s="20">
        <f t="shared" si="2"/>
        <v>37</v>
      </c>
      <c r="Y14" s="50">
        <f t="shared" si="3"/>
        <v>73</v>
      </c>
      <c r="Z14" s="106">
        <v>1</v>
      </c>
    </row>
    <row r="15" spans="2:27" ht="15.75">
      <c r="B15" s="54"/>
      <c r="C15" s="56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56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9"/>
      <c r="AA15" s="87"/>
    </row>
    <row r="16" spans="2:26" ht="16.5" thickBot="1">
      <c r="B16" s="62" t="s">
        <v>69</v>
      </c>
      <c r="C16" s="25" t="s">
        <v>34</v>
      </c>
      <c r="D16" s="25">
        <v>4</v>
      </c>
      <c r="E16" s="25">
        <v>4</v>
      </c>
      <c r="F16" s="25">
        <v>4</v>
      </c>
      <c r="G16" s="25">
        <v>3</v>
      </c>
      <c r="H16" s="25">
        <v>2</v>
      </c>
      <c r="I16" s="25">
        <v>3</v>
      </c>
      <c r="J16" s="25">
        <v>4</v>
      </c>
      <c r="K16" s="25">
        <v>7</v>
      </c>
      <c r="L16" s="25">
        <v>5</v>
      </c>
      <c r="M16" s="20">
        <f t="shared" si="0"/>
        <v>36</v>
      </c>
      <c r="N16" s="20" t="str">
        <f t="shared" si="1"/>
        <v>Score </v>
      </c>
      <c r="O16" s="25">
        <v>3</v>
      </c>
      <c r="P16" s="25">
        <v>3</v>
      </c>
      <c r="Q16" s="25">
        <v>4</v>
      </c>
      <c r="R16" s="25">
        <v>4</v>
      </c>
      <c r="S16" s="25">
        <v>4</v>
      </c>
      <c r="T16" s="25">
        <v>4</v>
      </c>
      <c r="U16" s="25">
        <v>5</v>
      </c>
      <c r="V16" s="25">
        <v>6</v>
      </c>
      <c r="W16" s="25">
        <v>5</v>
      </c>
      <c r="X16" s="20">
        <f>SUM(O16:W16)</f>
        <v>38</v>
      </c>
      <c r="Y16" s="50">
        <f t="shared" si="3"/>
        <v>74</v>
      </c>
      <c r="Z16" s="106">
        <v>2</v>
      </c>
    </row>
    <row r="17" spans="2:27" ht="16.5" thickBot="1">
      <c r="B17" s="47"/>
      <c r="C17" s="64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64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9"/>
      <c r="AA17" s="87"/>
    </row>
    <row r="18" spans="2:26" ht="16.5" thickBot="1">
      <c r="B18" s="100" t="s">
        <v>37</v>
      </c>
      <c r="C18" s="101" t="s">
        <v>36</v>
      </c>
      <c r="D18" s="101">
        <v>6</v>
      </c>
      <c r="E18" s="101">
        <v>3</v>
      </c>
      <c r="F18" s="101">
        <v>5</v>
      </c>
      <c r="G18" s="101">
        <v>4</v>
      </c>
      <c r="H18" s="101">
        <v>3</v>
      </c>
      <c r="I18" s="101">
        <v>4</v>
      </c>
      <c r="J18" s="101">
        <v>5</v>
      </c>
      <c r="K18" s="101">
        <v>5</v>
      </c>
      <c r="L18" s="101">
        <v>5</v>
      </c>
      <c r="M18" s="102">
        <f t="shared" si="0"/>
        <v>40</v>
      </c>
      <c r="N18" s="103" t="str">
        <f t="shared" si="1"/>
        <v>Score</v>
      </c>
      <c r="O18" s="101">
        <v>3</v>
      </c>
      <c r="P18" s="101">
        <v>3</v>
      </c>
      <c r="Q18" s="101">
        <v>4</v>
      </c>
      <c r="R18" s="101">
        <v>4</v>
      </c>
      <c r="S18" s="101">
        <v>4</v>
      </c>
      <c r="T18" s="101">
        <v>4</v>
      </c>
      <c r="U18" s="101">
        <v>4</v>
      </c>
      <c r="V18" s="101">
        <v>6</v>
      </c>
      <c r="W18" s="101">
        <v>5</v>
      </c>
      <c r="X18" s="103">
        <f t="shared" si="2"/>
        <v>37</v>
      </c>
      <c r="Y18" s="104">
        <f t="shared" si="3"/>
        <v>77</v>
      </c>
      <c r="Z18" s="106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CHOLLON</dc:creator>
  <cp:keywords/>
  <dc:description/>
  <cp:lastModifiedBy>jean-paul chollon</cp:lastModifiedBy>
  <cp:lastPrinted>2016-12-16T09:52:35Z</cp:lastPrinted>
  <dcterms:created xsi:type="dcterms:W3CDTF">2011-01-21T18:10:07Z</dcterms:created>
  <dcterms:modified xsi:type="dcterms:W3CDTF">2019-04-19T19:35:32Z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