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21135" windowHeight="10110" activeTab="1"/>
  </bookViews>
  <sheets>
    <sheet name="parties jouées" sheetId="1" r:id="rId1"/>
    <sheet name="cartescoreCAM" sheetId="2" r:id="rId2"/>
    <sheet name="ScoreStroke" sheetId="3" r:id="rId3"/>
    <sheet name="stableford" sheetId="4" r:id="rId4"/>
    <sheet name="evolindex" sheetId="5" r:id="rId5"/>
    <sheet name="deltavsPar" sheetId="6" r:id="rId6"/>
    <sheet name="9trous" sheetId="7" r:id="rId7"/>
    <sheet name="Feuil1" sheetId="8" r:id="rId8"/>
  </sheets>
  <definedNames>
    <definedName name="_xlnm.Print_Area" localSheetId="5">'deltavsPar'!$B$4:$Q$23</definedName>
    <definedName name="_xlnm.Print_Area" localSheetId="4">'evolindex'!$E$2:$F$32</definedName>
    <definedName name="_xlnm.Print_Area" localSheetId="0">'parties jouées'!$B$1:$BC$9</definedName>
    <definedName name="_xlnm.Print_Area" localSheetId="2">'ScoreStroke'!$B$7:$R$41</definedName>
    <definedName name="_xlnm.Print_Area" localSheetId="3">'stableford'!$B$4:$R$28</definedName>
  </definedNames>
  <calcPr fullCalcOnLoad="1"/>
</workbook>
</file>

<file path=xl/comments2.xml><?xml version="1.0" encoding="utf-8"?>
<comments xmlns="http://schemas.openxmlformats.org/spreadsheetml/2006/main">
  <authors>
    <author>CHOLLON</author>
  </authors>
  <commentList>
    <comment ref="AB193" authorId="0">
      <text>
        <r>
          <rPr>
            <b/>
            <sz val="9"/>
            <rFont val="Tahoma"/>
            <family val="2"/>
          </rPr>
          <t>CHOLLON:</t>
        </r>
        <r>
          <rPr>
            <sz val="9"/>
            <rFont val="Tahoma"/>
            <family val="2"/>
          </rPr>
          <t xml:space="preserve">
a revoir</t>
        </r>
      </text>
    </comment>
  </commentList>
</comments>
</file>

<file path=xl/sharedStrings.xml><?xml version="1.0" encoding="utf-8"?>
<sst xmlns="http://schemas.openxmlformats.org/spreadsheetml/2006/main" count="469" uniqueCount="171">
  <si>
    <t>nom</t>
  </si>
  <si>
    <t xml:space="preserve"> </t>
  </si>
  <si>
    <t>AS</t>
  </si>
  <si>
    <t>Coups rendus</t>
  </si>
  <si>
    <t>Nom</t>
  </si>
  <si>
    <t>Stroke brut</t>
  </si>
  <si>
    <t>Dates/Nom</t>
  </si>
  <si>
    <t>date</t>
  </si>
  <si>
    <t>Coups rendus FFG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</si>
  <si>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</si>
  <si>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</si>
  <si>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</si>
  <si>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</si>
  <si>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</si>
  <si>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</si>
  <si>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</si>
  <si>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</si>
  <si>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</si>
  <si>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</si>
  <si>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</si>
  <si>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</si>
  <si>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</si>
  <si>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</si>
  <si>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</si>
  <si>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</si>
  <si>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</si>
  <si>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STABLEFORD</t>
  </si>
  <si>
    <t>moyenne stableford</t>
  </si>
  <si>
    <t>index S-1</t>
  </si>
  <si>
    <t xml:space="preserve">Delta vs Par </t>
  </si>
  <si>
    <t>moyenne delta vs par</t>
  </si>
  <si>
    <t>Coups rendus ffg</t>
  </si>
  <si>
    <t>avance</t>
  </si>
  <si>
    <t>tampon</t>
  </si>
  <si>
    <t>stockage</t>
  </si>
  <si>
    <t>stockage stbfd</t>
  </si>
  <si>
    <t>moyenne générale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</si>
  <si>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</si>
  <si>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</si>
  <si>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</si>
  <si>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</si>
  <si>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</si>
  <si>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</si>
  <si>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</si>
  <si>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</si>
  <si>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</si>
  <si>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</si>
  <si>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</si>
  <si>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</si>
  <si>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</si>
  <si>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t>inv30</t>
  </si>
  <si>
    <t>inv31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</si>
  <si>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</si>
  <si>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</si>
  <si>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</si>
  <si>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</si>
  <si>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</si>
  <si>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</si>
  <si>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</si>
  <si>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</si>
  <si>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</si>
  <si>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</si>
  <si>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</si>
  <si>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</si>
  <si>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</si>
  <si>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</si>
  <si>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</si>
  <si>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</si>
  <si>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</si>
  <si>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</si>
  <si>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</si>
  <si>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</si>
  <si>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</si>
  <si>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</si>
  <si>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</si>
  <si>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</si>
  <si>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</si>
  <si>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</si>
  <si>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</si>
  <si>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</si>
  <si>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</si>
  <si>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</si>
  <si>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JRoux</t>
  </si>
  <si>
    <t>Meilleur score 2014</t>
  </si>
  <si>
    <t>inv29</t>
  </si>
  <si>
    <t>Index FFG-07/2014</t>
  </si>
  <si>
    <t>MGui</t>
  </si>
  <si>
    <t xml:space="preserve">AR </t>
  </si>
  <si>
    <t>Inv32</t>
  </si>
  <si>
    <t>JPBra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</si>
  <si>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</si>
  <si>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index GDL-actuel</t>
  </si>
  <si>
    <t>nouvel index GDJ/GDL 28/07/2014</t>
  </si>
  <si>
    <t>index GDL (vs FFG)</t>
  </si>
  <si>
    <t>GDub</t>
  </si>
  <si>
    <t>Meilleur score 2015</t>
  </si>
  <si>
    <t>index FFG (01/2015)</t>
  </si>
  <si>
    <t>Index FFG-01/2015</t>
  </si>
  <si>
    <t>Index GDL-2015</t>
  </si>
  <si>
    <t>Index FFG 01/2015)</t>
  </si>
  <si>
    <t>INDEX GdJ/GdL 2015</t>
  </si>
  <si>
    <t>GDign</t>
  </si>
  <si>
    <t>MLeo</t>
  </si>
  <si>
    <t>ETal</t>
  </si>
  <si>
    <t>CLeo</t>
  </si>
  <si>
    <t>PRoq</t>
  </si>
  <si>
    <t>19/01/2015 (pluie/boue)</t>
  </si>
  <si>
    <t>partiel</t>
  </si>
  <si>
    <t>JPCho</t>
  </si>
  <si>
    <t>GPic</t>
  </si>
  <si>
    <t>EPic</t>
  </si>
  <si>
    <t>compact</t>
  </si>
  <si>
    <t>Compact 9 trous, 2 tours</t>
  </si>
  <si>
    <t>73</t>
  </si>
  <si>
    <t>74</t>
  </si>
  <si>
    <t>83</t>
  </si>
  <si>
    <t>82</t>
  </si>
  <si>
    <t>79</t>
  </si>
  <si>
    <t>77</t>
  </si>
  <si>
    <t>02/02/2015 (compact 2x)</t>
  </si>
  <si>
    <t>JBLef</t>
  </si>
  <si>
    <t>BLar</t>
  </si>
  <si>
    <t>PPre</t>
  </si>
  <si>
    <t>ABlan</t>
  </si>
  <si>
    <t>BRous</t>
  </si>
  <si>
    <t>23/02/2015 (fermé)</t>
  </si>
  <si>
    <t>02/03/2015 (fermé)</t>
  </si>
  <si>
    <t>BCue</t>
  </si>
  <si>
    <t>16/03/2015 (par 72)</t>
  </si>
  <si>
    <t>YDej</t>
  </si>
  <si>
    <t>GGar</t>
  </si>
  <si>
    <t>RBo</t>
  </si>
  <si>
    <t>MjBo</t>
  </si>
  <si>
    <t>PCot</t>
  </si>
  <si>
    <t>MfEli</t>
  </si>
  <si>
    <t>NGar</t>
  </si>
  <si>
    <t>VBer</t>
  </si>
  <si>
    <t>PBats</t>
  </si>
  <si>
    <t>PhArn</t>
  </si>
  <si>
    <t>FGuit</t>
  </si>
  <si>
    <t>Plain</t>
  </si>
  <si>
    <t>PFal</t>
  </si>
  <si>
    <t>RBou</t>
  </si>
  <si>
    <t>JRen</t>
  </si>
  <si>
    <t>PEch</t>
  </si>
  <si>
    <t>YTang</t>
  </si>
  <si>
    <t>ARoub</t>
  </si>
  <si>
    <t>CRoub</t>
  </si>
  <si>
    <t>SPlan</t>
  </si>
  <si>
    <t>Index FFG- 07/2015</t>
  </si>
  <si>
    <t>GhMG</t>
  </si>
  <si>
    <t>Delcou</t>
  </si>
  <si>
    <t>AGaut</t>
  </si>
  <si>
    <t>CMo</t>
  </si>
  <si>
    <t>PhSan</t>
  </si>
  <si>
    <t>ElLey</t>
  </si>
  <si>
    <t>participe sans calcul index</t>
  </si>
  <si>
    <t>GGran</t>
  </si>
  <si>
    <t>HLLey</t>
  </si>
  <si>
    <r>
      <t>19/10/2015</t>
    </r>
    <r>
      <rPr>
        <sz val="9"/>
        <color indexed="8"/>
        <rFont val="Calibri"/>
        <family val="2"/>
      </rPr>
      <t xml:space="preserve"> (greens aérés)</t>
    </r>
  </si>
  <si>
    <t>AdCha</t>
  </si>
  <si>
    <r>
      <t xml:space="preserve">09/11/2015 </t>
    </r>
    <r>
      <rPr>
        <sz val="9"/>
        <color indexed="8"/>
        <rFont val="Calibri"/>
        <family val="2"/>
      </rPr>
      <t>(green hiver)</t>
    </r>
  </si>
  <si>
    <t xml:space="preserve">ARaf </t>
  </si>
  <si>
    <t>JRou</t>
  </si>
  <si>
    <t>PhBar</t>
  </si>
  <si>
    <t>ASer</t>
  </si>
  <si>
    <t>BRou</t>
  </si>
  <si>
    <t>PLai</t>
  </si>
  <si>
    <t>nouvel index GDJ/GDL 28/12/2015</t>
  </si>
  <si>
    <t>MfEll</t>
  </si>
  <si>
    <t>Parties Jouées 2015 (48)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</si>
</sst>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DE838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1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0" borderId="0" applyNumberFormat="0" applyBorder="0" applyAlignment="0" applyProtection="0"/>
    <xf numFmtId="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6" fillId="38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0" fillId="41" borderId="11" xfId="0" applyFill="1" applyBorder="1" applyAlignment="1">
      <alignment horizontal="center"/>
    </xf>
    <xf numFmtId="0" fontId="18" fillId="41" borderId="0" xfId="0" applyFont="1" applyFill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9" fillId="0" borderId="12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15" fillId="43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 vertical="top" wrapText="1"/>
    </xf>
    <xf numFmtId="165" fontId="20" fillId="0" borderId="19" xfId="0" applyNumberFormat="1" applyFont="1" applyBorder="1" applyAlignment="1">
      <alignment horizontal="center"/>
    </xf>
    <xf numFmtId="0" fontId="16" fillId="44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0" borderId="0" xfId="0" applyFill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6" fillId="36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18" fillId="41" borderId="11" xfId="0" applyFont="1" applyFill="1" applyBorder="1" applyAlignment="1">
      <alignment/>
    </xf>
    <xf numFmtId="0" fontId="0" fillId="0" borderId="22" xfId="0" applyBorder="1" applyAlignment="1">
      <alignment/>
    </xf>
    <xf numFmtId="0" fontId="0" fillId="39" borderId="23" xfId="0" applyFill="1" applyBorder="1" applyAlignment="1">
      <alignment/>
    </xf>
    <xf numFmtId="0" fontId="0" fillId="39" borderId="16" xfId="0" applyFill="1" applyBorder="1" applyAlignment="1">
      <alignment/>
    </xf>
    <xf numFmtId="0" fontId="15" fillId="46" borderId="17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39" borderId="14" xfId="0" applyFill="1" applyBorder="1" applyAlignment="1">
      <alignment/>
    </xf>
    <xf numFmtId="0" fontId="0" fillId="39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9" borderId="2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16" xfId="0" applyFill="1" applyBorder="1" applyAlignment="1">
      <alignment/>
    </xf>
    <xf numFmtId="0" fontId="0" fillId="47" borderId="14" xfId="0" applyFill="1" applyBorder="1" applyAlignment="1">
      <alignment/>
    </xf>
    <xf numFmtId="0" fontId="0" fillId="47" borderId="25" xfId="0" applyFill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0" fillId="42" borderId="23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2" fillId="0" borderId="0" xfId="45" applyAlignment="1" applyProtection="1">
      <alignment/>
      <protection/>
    </xf>
    <xf numFmtId="0" fontId="21" fillId="0" borderId="0" xfId="0" applyFont="1" applyAlignment="1">
      <alignment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65" fontId="0" fillId="48" borderId="10" xfId="0" applyNumberFormat="1" applyFill="1" applyBorder="1" applyAlignment="1">
      <alignment horizontal="center"/>
    </xf>
    <xf numFmtId="165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70" fontId="15" fillId="36" borderId="12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15" fillId="39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5" fillId="49" borderId="12" xfId="0" applyFont="1" applyFill="1" applyBorder="1" applyAlignment="1">
      <alignment horizontal="center" vertical="top" wrapText="1"/>
    </xf>
    <xf numFmtId="0" fontId="0" fillId="49" borderId="12" xfId="0" applyFill="1" applyBorder="1" applyAlignment="1">
      <alignment horizontal="center"/>
    </xf>
    <xf numFmtId="0" fontId="0" fillId="49" borderId="12" xfId="0" applyFill="1" applyBorder="1" applyAlignment="1">
      <alignment/>
    </xf>
    <xf numFmtId="0" fontId="15" fillId="50" borderId="30" xfId="0" applyFont="1" applyFill="1" applyBorder="1" applyAlignment="1">
      <alignment horizontal="center"/>
    </xf>
    <xf numFmtId="0" fontId="0" fillId="51" borderId="10" xfId="0" applyFill="1" applyBorder="1" applyAlignment="1">
      <alignment/>
    </xf>
    <xf numFmtId="0" fontId="0" fillId="52" borderId="10" xfId="0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1" fillId="54" borderId="0" xfId="0" applyFont="1" applyFill="1" applyBorder="1" applyAlignment="1">
      <alignment horizontal="center"/>
    </xf>
    <xf numFmtId="1" fontId="15" fillId="54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13" fillId="0" borderId="29" xfId="0" applyFont="1" applyBorder="1" applyAlignment="1">
      <alignment/>
    </xf>
    <xf numFmtId="0" fontId="13" fillId="0" borderId="28" xfId="0" applyFont="1" applyBorder="1" applyAlignment="1">
      <alignment/>
    </xf>
    <xf numFmtId="1" fontId="4" fillId="55" borderId="10" xfId="0" applyNumberFormat="1" applyFont="1" applyFill="1" applyBorder="1" applyAlignment="1">
      <alignment horizontal="center"/>
    </xf>
    <xf numFmtId="0" fontId="0" fillId="56" borderId="12" xfId="0" applyFill="1" applyBorder="1" applyAlignment="1">
      <alignment horizontal="center"/>
    </xf>
    <xf numFmtId="0" fontId="3" fillId="57" borderId="12" xfId="0" applyFont="1" applyFill="1" applyBorder="1" applyAlignment="1">
      <alignment horizontal="center"/>
    </xf>
    <xf numFmtId="0" fontId="3" fillId="58" borderId="12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4" fillId="0" borderId="0" xfId="0" applyFont="1" applyAlignment="1">
      <alignment horizontal="center"/>
    </xf>
    <xf numFmtId="0" fontId="0" fillId="59" borderId="10" xfId="0" applyFill="1" applyBorder="1" applyAlignment="1">
      <alignment horizontal="center"/>
    </xf>
    <xf numFmtId="0" fontId="0" fillId="50" borderId="23" xfId="0" applyFill="1" applyBorder="1" applyAlignment="1">
      <alignment/>
    </xf>
    <xf numFmtId="1" fontId="0" fillId="59" borderId="10" xfId="0" applyNumberFormat="1" applyFill="1" applyBorder="1" applyAlignment="1">
      <alignment horizontal="center"/>
    </xf>
    <xf numFmtId="0" fontId="0" fillId="50" borderId="0" xfId="0" applyFill="1" applyAlignment="1">
      <alignment/>
    </xf>
    <xf numFmtId="0" fontId="15" fillId="9" borderId="10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 vertical="top" wrapText="1"/>
    </xf>
    <xf numFmtId="0" fontId="0" fillId="9" borderId="12" xfId="0" applyFill="1" applyBorder="1" applyAlignment="1">
      <alignment horizontal="center"/>
    </xf>
    <xf numFmtId="0" fontId="61" fillId="9" borderId="12" xfId="0" applyFont="1" applyFill="1" applyBorder="1" applyAlignment="1">
      <alignment horizontal="center"/>
    </xf>
    <xf numFmtId="165" fontId="0" fillId="50" borderId="10" xfId="0" applyNumberFormat="1" applyFill="1" applyBorder="1" applyAlignment="1">
      <alignment horizontal="center"/>
    </xf>
    <xf numFmtId="0" fontId="15" fillId="4" borderId="12" xfId="0" applyFont="1" applyFill="1" applyBorder="1" applyAlignment="1">
      <alignment horizontal="center" vertical="top" wrapText="1"/>
    </xf>
    <xf numFmtId="165" fontId="0" fillId="36" borderId="31" xfId="0" applyNumberFormat="1" applyFill="1" applyBorder="1" applyAlignment="1">
      <alignment horizontal="center"/>
    </xf>
    <xf numFmtId="0" fontId="61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5" fontId="0" fillId="60" borderId="32" xfId="0" applyNumberFormat="1" applyFill="1" applyBorder="1" applyAlignment="1">
      <alignment horizontal="center"/>
    </xf>
    <xf numFmtId="165" fontId="0" fillId="60" borderId="31" xfId="0" applyNumberFormat="1" applyFill="1" applyBorder="1" applyAlignment="1">
      <alignment horizontal="center"/>
    </xf>
    <xf numFmtId="165" fontId="0" fillId="11" borderId="31" xfId="0" applyNumberFormat="1" applyFill="1" applyBorder="1" applyAlignment="1">
      <alignment horizontal="center"/>
    </xf>
    <xf numFmtId="1" fontId="0" fillId="52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5" fontId="0" fillId="60" borderId="13" xfId="0" applyNumberFormat="1" applyFill="1" applyBorder="1" applyAlignment="1">
      <alignment horizontal="center"/>
    </xf>
    <xf numFmtId="165" fontId="0" fillId="60" borderId="10" xfId="0" applyNumberFormat="1" applyFill="1" applyBorder="1" applyAlignment="1">
      <alignment horizontal="center"/>
    </xf>
    <xf numFmtId="1" fontId="65" fillId="53" borderId="10" xfId="0" applyNumberFormat="1" applyFont="1" applyFill="1" applyBorder="1" applyAlignment="1">
      <alignment horizontal="center"/>
    </xf>
    <xf numFmtId="1" fontId="65" fillId="52" borderId="10" xfId="0" applyNumberFormat="1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" fontId="15" fillId="0" borderId="33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4" fontId="15" fillId="39" borderId="30" xfId="0" applyNumberFormat="1" applyFont="1" applyFill="1" applyBorder="1" applyAlignment="1">
      <alignment horizontal="center"/>
    </xf>
    <xf numFmtId="14" fontId="15" fillId="9" borderId="30" xfId="0" applyNumberFormat="1" applyFont="1" applyFill="1" applyBorder="1" applyAlignment="1">
      <alignment horizontal="center"/>
    </xf>
    <xf numFmtId="14" fontId="0" fillId="36" borderId="30" xfId="0" applyNumberFormat="1" applyFill="1" applyBorder="1" applyAlignment="1">
      <alignment horizontal="center"/>
    </xf>
    <xf numFmtId="14" fontId="24" fillId="36" borderId="30" xfId="0" applyNumberFormat="1" applyFont="1" applyFill="1" applyBorder="1" applyAlignment="1">
      <alignment horizontal="center"/>
    </xf>
    <xf numFmtId="165" fontId="0" fillId="17" borderId="10" xfId="0" applyNumberFormat="1" applyFill="1" applyBorder="1" applyAlignment="1">
      <alignment horizontal="center"/>
    </xf>
    <xf numFmtId="165" fontId="0" fillId="61" borderId="10" xfId="0" applyNumberForma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0" fillId="50" borderId="34" xfId="0" applyFill="1" applyBorder="1" applyAlignment="1">
      <alignment/>
    </xf>
    <xf numFmtId="0" fontId="15" fillId="36" borderId="14" xfId="0" applyFont="1" applyFill="1" applyBorder="1" applyAlignment="1">
      <alignment horizontal="center"/>
    </xf>
    <xf numFmtId="0" fontId="15" fillId="46" borderId="25" xfId="0" applyFont="1" applyFill="1" applyBorder="1" applyAlignment="1">
      <alignment horizontal="center"/>
    </xf>
    <xf numFmtId="171" fontId="13" fillId="0" borderId="0" xfId="0" applyNumberFormat="1" applyFont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0" fillId="52" borderId="10" xfId="0" applyFill="1" applyBorder="1" applyAlignment="1" quotePrefix="1">
      <alignment horizontal="center"/>
    </xf>
    <xf numFmtId="0" fontId="0" fillId="19" borderId="10" xfId="0" applyFill="1" applyBorder="1" applyAlignment="1" quotePrefix="1">
      <alignment horizontal="center"/>
    </xf>
    <xf numFmtId="0" fontId="61" fillId="50" borderId="10" xfId="0" applyFont="1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1" fontId="0" fillId="53" borderId="10" xfId="0" applyNumberFormat="1" applyFill="1" applyBorder="1" applyAlignment="1">
      <alignment horizontal="center"/>
    </xf>
    <xf numFmtId="0" fontId="66" fillId="52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" fontId="0" fillId="51" borderId="10" xfId="0" applyNumberForma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165" fontId="0" fillId="51" borderId="10" xfId="0" applyNumberFormat="1" applyFill="1" applyBorder="1" applyAlignment="1">
      <alignment horizontal="center"/>
    </xf>
    <xf numFmtId="165" fontId="0" fillId="17" borderId="13" xfId="0" applyNumberFormat="1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0" fontId="0" fillId="62" borderId="10" xfId="0" applyFill="1" applyBorder="1" applyAlignment="1">
      <alignment horizontal="center"/>
    </xf>
    <xf numFmtId="165" fontId="0" fillId="63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17" borderId="23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65" fontId="61" fillId="9" borderId="12" xfId="0" applyNumberFormat="1" applyFont="1" applyFill="1" applyBorder="1" applyAlignment="1">
      <alignment horizontal="center"/>
    </xf>
    <xf numFmtId="8" fontId="13" fillId="0" borderId="28" xfId="0" applyNumberFormat="1" applyFont="1" applyBorder="1" applyAlignment="1">
      <alignment/>
    </xf>
    <xf numFmtId="0" fontId="66" fillId="51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65" fontId="61" fillId="36" borderId="10" xfId="0" applyNumberFormat="1" applyFont="1" applyFill="1" applyBorder="1" applyAlignment="1">
      <alignment horizontal="center"/>
    </xf>
    <xf numFmtId="165" fontId="61" fillId="50" borderId="10" xfId="0" applyNumberFormat="1" applyFont="1" applyFill="1" applyBorder="1" applyAlignment="1">
      <alignment horizontal="center"/>
    </xf>
    <xf numFmtId="165" fontId="61" fillId="60" borderId="13" xfId="0" applyNumberFormat="1" applyFont="1" applyFill="1" applyBorder="1" applyAlignment="1">
      <alignment horizontal="center"/>
    </xf>
    <xf numFmtId="165" fontId="61" fillId="60" borderId="10" xfId="0" applyNumberFormat="1" applyFont="1" applyFill="1" applyBorder="1" applyAlignment="1">
      <alignment horizontal="center"/>
    </xf>
    <xf numFmtId="165" fontId="61" fillId="11" borderId="10" xfId="0" applyNumberFormat="1" applyFont="1" applyFill="1" applyBorder="1" applyAlignment="1">
      <alignment horizontal="center"/>
    </xf>
    <xf numFmtId="165" fontId="61" fillId="51" borderId="10" xfId="0" applyNumberFormat="1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60" borderId="10" xfId="0" applyNumberFormat="1" applyFill="1" applyBorder="1" applyAlignment="1">
      <alignment horizontal="center"/>
    </xf>
    <xf numFmtId="0" fontId="0" fillId="60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65" fontId="61" fillId="17" borderId="10" xfId="0" applyNumberFormat="1" applyFont="1" applyFill="1" applyBorder="1" applyAlignment="1">
      <alignment horizontal="center"/>
    </xf>
    <xf numFmtId="165" fontId="61" fillId="11" borderId="13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165" fontId="61" fillId="59" borderId="10" xfId="0" applyNumberFormat="1" applyFont="1" applyFill="1" applyBorder="1" applyAlignment="1">
      <alignment horizontal="center"/>
    </xf>
    <xf numFmtId="0" fontId="0" fillId="64" borderId="10" xfId="0" applyFill="1" applyBorder="1" applyAlignment="1">
      <alignment horizontal="center"/>
    </xf>
    <xf numFmtId="1" fontId="0" fillId="64" borderId="10" xfId="0" applyNumberFormat="1" applyFill="1" applyBorder="1" applyAlignment="1">
      <alignment horizontal="center"/>
    </xf>
    <xf numFmtId="165" fontId="61" fillId="59" borderId="13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59" borderId="23" xfId="0" applyFont="1" applyFill="1" applyBorder="1" applyAlignment="1">
      <alignment horizontal="center"/>
    </xf>
    <xf numFmtId="0" fontId="61" fillId="59" borderId="10" xfId="0" applyFont="1" applyFill="1" applyBorder="1" applyAlignment="1">
      <alignment horizontal="center"/>
    </xf>
    <xf numFmtId="0" fontId="61" fillId="11" borderId="10" xfId="0" applyFont="1" applyFill="1" applyBorder="1" applyAlignment="1">
      <alignment horizontal="center"/>
    </xf>
    <xf numFmtId="0" fontId="61" fillId="60" borderId="10" xfId="0" applyFont="1" applyFill="1" applyBorder="1" applyAlignment="1">
      <alignment horizontal="center"/>
    </xf>
    <xf numFmtId="170" fontId="15" fillId="36" borderId="36" xfId="0" applyNumberFormat="1" applyFont="1" applyFill="1" applyBorder="1" applyAlignment="1">
      <alignment horizontal="center" vertical="center"/>
    </xf>
    <xf numFmtId="0" fontId="61" fillId="11" borderId="23" xfId="0" applyFont="1" applyFill="1" applyBorder="1" applyAlignment="1">
      <alignment horizontal="center"/>
    </xf>
    <xf numFmtId="0" fontId="63" fillId="53" borderId="10" xfId="0" applyFont="1" applyFill="1" applyBorder="1" applyAlignment="1">
      <alignment horizontal="center"/>
    </xf>
    <xf numFmtId="0" fontId="61" fillId="63" borderId="10" xfId="0" applyFont="1" applyFill="1" applyBorder="1" applyAlignment="1">
      <alignment horizontal="center"/>
    </xf>
    <xf numFmtId="0" fontId="61" fillId="60" borderId="23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165" fontId="15" fillId="36" borderId="22" xfId="0" applyNumberFormat="1" applyFont="1" applyFill="1" applyBorder="1" applyAlignment="1">
      <alignment horizontal="center" vertical="center"/>
    </xf>
    <xf numFmtId="0" fontId="61" fillId="60" borderId="15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63" borderId="15" xfId="0" applyFont="1" applyFill="1" applyBorder="1" applyAlignment="1">
      <alignment horizontal="center"/>
    </xf>
    <xf numFmtId="0" fontId="61" fillId="11" borderId="15" xfId="0" applyFont="1" applyFill="1" applyBorder="1" applyAlignment="1">
      <alignment horizontal="center"/>
    </xf>
    <xf numFmtId="0" fontId="61" fillId="59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165" fontId="26" fillId="60" borderId="23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1" fontId="0" fillId="17" borderId="10" xfId="0" applyNumberFormat="1" applyFill="1" applyBorder="1" applyAlignment="1">
      <alignment horizontal="center"/>
    </xf>
    <xf numFmtId="0" fontId="0" fillId="50" borderId="10" xfId="0" applyFill="1" applyBorder="1" applyAlignment="1">
      <alignment/>
    </xf>
    <xf numFmtId="0" fontId="61" fillId="17" borderId="23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66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63" borderId="10" xfId="0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0" borderId="31" xfId="0" applyBorder="1" applyAlignment="1">
      <alignment/>
    </xf>
    <xf numFmtId="0" fontId="0" fillId="9" borderId="12" xfId="0" applyFill="1" applyBorder="1" applyAlignment="1">
      <alignment/>
    </xf>
    <xf numFmtId="0" fontId="0" fillId="4" borderId="12" xfId="0" applyFill="1" applyBorder="1" applyAlignment="1">
      <alignment/>
    </xf>
    <xf numFmtId="170" fontId="61" fillId="0" borderId="12" xfId="0" applyNumberFormat="1" applyFont="1" applyBorder="1" applyAlignment="1">
      <alignment horizontal="center" vertical="center"/>
    </xf>
    <xf numFmtId="0" fontId="61" fillId="50" borderId="23" xfId="0" applyFont="1" applyFill="1" applyBorder="1" applyAlignment="1">
      <alignment horizontal="center"/>
    </xf>
    <xf numFmtId="0" fontId="61" fillId="13" borderId="10" xfId="0" applyFont="1" applyFill="1" applyBorder="1" applyAlignment="1">
      <alignment horizontal="center"/>
    </xf>
    <xf numFmtId="0" fontId="61" fillId="50" borderId="0" xfId="0" applyFont="1" applyFill="1" applyBorder="1" applyAlignment="1">
      <alignment horizontal="center"/>
    </xf>
    <xf numFmtId="0" fontId="61" fillId="50" borderId="13" xfId="0" applyFont="1" applyFill="1" applyBorder="1" applyAlignment="1">
      <alignment horizontal="center"/>
    </xf>
    <xf numFmtId="170" fontId="61" fillId="0" borderId="37" xfId="0" applyNumberFormat="1" applyFont="1" applyBorder="1" applyAlignment="1">
      <alignment horizontal="center" vertic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60" borderId="30" xfId="0" applyFont="1" applyFill="1" applyBorder="1" applyAlignment="1">
      <alignment horizontal="center"/>
    </xf>
    <xf numFmtId="0" fontId="26" fillId="60" borderId="30" xfId="0" applyFont="1" applyFill="1" applyBorder="1" applyAlignment="1">
      <alignment horizontal="center"/>
    </xf>
    <xf numFmtId="1" fontId="0" fillId="15" borderId="10" xfId="0" applyNumberForma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6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52"/>
          <c:w val="0.0932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66675</xdr:rowOff>
    </xdr:from>
    <xdr:to>
      <xdr:col>80</xdr:col>
      <xdr:colOff>142875</xdr:colOff>
      <xdr:row>56</xdr:row>
      <xdr:rowOff>171450</xdr:rowOff>
    </xdr:to>
    <xdr:graphicFrame>
      <xdr:nvGraphicFramePr>
        <xdr:cNvPr id="1" name="Graphique 2"/>
        <xdr:cNvGraphicFramePr/>
      </xdr:nvGraphicFramePr>
      <xdr:xfrm>
        <a:off x="29622750" y="1657350"/>
        <a:ext cx="12744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98"/>
  <sheetViews>
    <sheetView zoomScalePageLayoutView="0" workbookViewId="0" topLeftCell="A3">
      <selection activeCell="B5" sqref="B5:BA60"/>
    </sheetView>
  </sheetViews>
  <sheetFormatPr defaultColWidth="11.421875" defaultRowHeight="15"/>
  <cols>
    <col min="1" max="1" width="2.0039062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5.421875" style="0" customWidth="1"/>
    <col min="8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9" width="5.7109375" style="0" customWidth="1"/>
    <col min="30" max="30" width="6.7109375" style="0" customWidth="1"/>
    <col min="31" max="31" width="5.8515625" style="0" customWidth="1"/>
    <col min="32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49" t="str">
        <f>ScoreStroke!B2</f>
        <v>Nom</v>
      </c>
      <c r="C1" s="49" t="str">
        <f>ScoreStroke!C2</f>
        <v>ASer</v>
      </c>
      <c r="D1" s="49" t="str">
        <f>ScoreStroke!D2</f>
        <v>STry</v>
      </c>
      <c r="E1" s="49" t="str">
        <f>ScoreStroke!E2</f>
        <v>MGui</v>
      </c>
      <c r="F1" s="49" t="str">
        <f>ScoreStroke!F2</f>
        <v>JPBra</v>
      </c>
      <c r="G1" s="49" t="str">
        <f>ScoreStroke!G2</f>
        <v>ARaf </v>
      </c>
      <c r="H1" s="49" t="str">
        <f>ScoreStroke!H2</f>
        <v>PThi</v>
      </c>
      <c r="I1" s="49" t="str">
        <f>ScoreStroke!I2</f>
        <v>JRou</v>
      </c>
      <c r="J1" s="49" t="str">
        <f>ScoreStroke!J2</f>
        <v>GDub</v>
      </c>
      <c r="K1" s="49" t="str">
        <f>ScoreStroke!K2</f>
        <v>GDign</v>
      </c>
      <c r="L1" s="49" t="str">
        <f>ScoreStroke!L2</f>
        <v>MLeo</v>
      </c>
      <c r="M1" s="49" t="str">
        <f>ScoreStroke!M2</f>
        <v>ETal</v>
      </c>
      <c r="N1" s="49" t="str">
        <f>ScoreStroke!N2</f>
        <v>CLeo</v>
      </c>
      <c r="O1" s="49" t="str">
        <f>ScoreStroke!O2</f>
        <v>PRoq</v>
      </c>
      <c r="P1" s="49" t="str">
        <f>ScoreStroke!P2</f>
        <v>JPCho</v>
      </c>
      <c r="Q1" s="49" t="str">
        <f>ScoreStroke!Q2</f>
        <v>GPic</v>
      </c>
      <c r="R1" s="49" t="str">
        <f>ScoreStroke!R2</f>
        <v>EPic</v>
      </c>
      <c r="S1" s="49" t="str">
        <f>ScoreStroke!S2</f>
        <v>JBLef</v>
      </c>
      <c r="T1" s="49" t="str">
        <f>ScoreStroke!T2</f>
        <v>BLar</v>
      </c>
      <c r="U1" s="49" t="str">
        <f>ScoreStroke!U2</f>
        <v>PPre</v>
      </c>
      <c r="V1" s="49" t="str">
        <f>ScoreStroke!V2</f>
        <v>ABlan</v>
      </c>
      <c r="W1" s="49" t="str">
        <f>ScoreStroke!W2</f>
        <v>BRou</v>
      </c>
      <c r="X1" s="49" t="str">
        <f>ScoreStroke!X2</f>
        <v>BCue</v>
      </c>
      <c r="Y1" s="49" t="str">
        <f>ScoreStroke!Y2</f>
        <v>YDej</v>
      </c>
      <c r="Z1" s="49" t="str">
        <f>ScoreStroke!Z2</f>
        <v>GGar</v>
      </c>
      <c r="AA1" s="49" t="str">
        <f>ScoreStroke!AA2</f>
        <v>RBo</v>
      </c>
      <c r="AB1" s="49" t="str">
        <f>ScoreStroke!AB2</f>
        <v>MjBo</v>
      </c>
      <c r="AC1" s="49" t="str">
        <f>ScoreStroke!AC2</f>
        <v>PCot</v>
      </c>
      <c r="AD1" s="49" t="str">
        <f>ScoreStroke!AD2</f>
        <v>AdCha</v>
      </c>
      <c r="AE1" s="49" t="str">
        <f>ScoreStroke!AE2</f>
        <v>NGar</v>
      </c>
      <c r="AF1" s="49" t="str">
        <f>ScoreStroke!AF2</f>
        <v>VBer</v>
      </c>
      <c r="AG1" s="49" t="str">
        <f>ScoreStroke!AG2</f>
        <v>PBats</v>
      </c>
      <c r="AH1" s="49" t="str">
        <f>ScoreStroke!AH2</f>
        <v>PhArn</v>
      </c>
      <c r="AI1" s="49" t="str">
        <f>ScoreStroke!AI2</f>
        <v>PLai</v>
      </c>
      <c r="AJ1" s="49" t="str">
        <f>ScoreStroke!AJ2</f>
        <v>FGuit</v>
      </c>
      <c r="AK1" s="49" t="str">
        <f>ScoreStroke!AK2</f>
        <v>PFal</v>
      </c>
      <c r="AL1" s="49" t="str">
        <f>ScoreStroke!AL2</f>
        <v>RBou</v>
      </c>
      <c r="AM1" s="49" t="str">
        <f>ScoreStroke!AM2</f>
        <v>JRen</v>
      </c>
      <c r="AN1" s="49" t="str">
        <f>ScoreStroke!AN2</f>
        <v>PEch</v>
      </c>
      <c r="AO1" s="49" t="str">
        <f>ScoreStroke!AO2</f>
        <v>PhSan</v>
      </c>
      <c r="AP1" s="49" t="str">
        <f>ScoreStroke!AP2</f>
        <v>YTang</v>
      </c>
      <c r="AQ1" s="49" t="str">
        <f>ScoreStroke!AQ2</f>
        <v>ARoub</v>
      </c>
      <c r="AR1" s="49" t="str">
        <f>ScoreStroke!AR2</f>
        <v>CRoub</v>
      </c>
      <c r="AS1" s="49" t="str">
        <f>ScoreStroke!AS2</f>
        <v>SPlan</v>
      </c>
      <c r="AT1" s="49" t="str">
        <f>ScoreStroke!AT2</f>
        <v>GhMG</v>
      </c>
      <c r="AU1" s="49" t="str">
        <f>ScoreStroke!AU2</f>
        <v>GGran</v>
      </c>
      <c r="AV1" s="49" t="str">
        <f>ScoreStroke!AV2</f>
        <v>AGaut</v>
      </c>
      <c r="AW1" s="49" t="str">
        <f>ScoreStroke!AW2</f>
        <v>CMo</v>
      </c>
      <c r="AX1" s="70" t="str">
        <f>ScoreStroke!AX1</f>
        <v>ElLey</v>
      </c>
      <c r="AY1" s="70" t="str">
        <f>ScoreStroke!AY1</f>
        <v>HLLey</v>
      </c>
      <c r="AZ1" s="70" t="str">
        <f>ScoreStroke!AZ1</f>
        <v>PhBar</v>
      </c>
      <c r="BA1" s="70" t="str">
        <f>ScoreStroke!BA1</f>
        <v>MfEll</v>
      </c>
      <c r="BB1" s="70" t="str">
        <f>ScoreStroke!BB1</f>
        <v>inv29</v>
      </c>
      <c r="BC1" s="70" t="str">
        <f>ScoreStroke!BC1</f>
        <v>inv30</v>
      </c>
      <c r="BD1" s="70" t="str">
        <f>ScoreStroke!BD1</f>
        <v>inv31</v>
      </c>
      <c r="BE1" s="70" t="str">
        <f>ScoreStroke!BE1</f>
        <v>Inv32</v>
      </c>
    </row>
    <row r="2" spans="2:57" ht="15.75" thickBot="1">
      <c r="B2" s="31">
        <f>ScoreStroke!B3</f>
        <v>42366</v>
      </c>
      <c r="C2" s="1">
        <f>ScoreStroke!C3</f>
        <v>111</v>
      </c>
      <c r="D2" s="1">
        <f>ScoreStroke!D3</f>
        <v>102</v>
      </c>
      <c r="E2" s="1">
        <f>ScoreStroke!E3</f>
        <v>0</v>
      </c>
      <c r="F2" s="1">
        <f>ScoreStroke!F3</f>
        <v>104</v>
      </c>
      <c r="G2" s="1">
        <f>ScoreStroke!G3</f>
        <v>0</v>
      </c>
      <c r="H2" s="1">
        <f>ScoreStroke!H3</f>
        <v>0</v>
      </c>
      <c r="I2" s="1">
        <f>ScoreStroke!I3</f>
        <v>0</v>
      </c>
      <c r="J2" s="1">
        <f>ScoreStroke!J3</f>
        <v>106</v>
      </c>
      <c r="K2" s="1">
        <f>ScoreStroke!K3</f>
        <v>0</v>
      </c>
      <c r="L2" s="1">
        <f>ScoreStroke!L3</f>
        <v>0</v>
      </c>
      <c r="M2" s="1">
        <f>ScoreStroke!M3</f>
        <v>0</v>
      </c>
      <c r="N2" s="1">
        <f>ScoreStroke!N3</f>
        <v>0</v>
      </c>
      <c r="O2" s="1">
        <f>ScoreStroke!O3</f>
        <v>0</v>
      </c>
      <c r="P2" s="1">
        <f>ScoreStroke!P3</f>
        <v>0</v>
      </c>
      <c r="Q2" s="1">
        <f>ScoreStroke!Q3</f>
        <v>0</v>
      </c>
      <c r="R2" s="1">
        <f>ScoreStroke!R3</f>
        <v>0</v>
      </c>
      <c r="S2" s="1">
        <f>ScoreStroke!S3</f>
        <v>104</v>
      </c>
      <c r="T2" s="1">
        <f>ScoreStroke!T3</f>
        <v>0</v>
      </c>
      <c r="U2" s="1">
        <f>ScoreStroke!U3</f>
        <v>0</v>
      </c>
      <c r="V2" s="1">
        <f>ScoreStroke!V3</f>
        <v>0</v>
      </c>
      <c r="W2" s="1">
        <f>ScoreStroke!W3</f>
        <v>0</v>
      </c>
      <c r="X2" s="1">
        <f>ScoreStroke!X3</f>
        <v>101</v>
      </c>
      <c r="Y2" s="1">
        <f>ScoreStroke!Y3</f>
        <v>0</v>
      </c>
      <c r="Z2" s="1">
        <f>ScoreStroke!Z3</f>
        <v>0</v>
      </c>
      <c r="AA2" s="1">
        <f>ScoreStroke!AA3</f>
        <v>0</v>
      </c>
      <c r="AB2" s="1">
        <f>ScoreStroke!AB3</f>
        <v>0</v>
      </c>
      <c r="AC2" s="1">
        <f>ScoreStroke!AC3</f>
        <v>0</v>
      </c>
      <c r="AD2" s="1">
        <f>ScoreStroke!AD3</f>
        <v>0</v>
      </c>
      <c r="AE2" s="1">
        <f>ScoreStroke!AE3</f>
        <v>0</v>
      </c>
      <c r="AF2" s="1">
        <f>ScoreStroke!AF3</f>
        <v>0</v>
      </c>
      <c r="AG2" s="1">
        <f>ScoreStroke!AG3</f>
        <v>0</v>
      </c>
      <c r="AH2" s="1">
        <f>ScoreStroke!AH3</f>
        <v>0</v>
      </c>
      <c r="AI2" s="1">
        <f>ScoreStroke!AI3</f>
        <v>104</v>
      </c>
      <c r="AJ2" s="1">
        <f>ScoreStroke!AJ3</f>
        <v>0</v>
      </c>
      <c r="AK2" s="1">
        <f>ScoreStroke!AK3</f>
        <v>0</v>
      </c>
      <c r="AL2" s="1">
        <f>ScoreStroke!AL3</f>
        <v>0</v>
      </c>
      <c r="AM2" s="1">
        <f>ScoreStroke!AM3</f>
        <v>0</v>
      </c>
      <c r="AN2" s="1">
        <f>ScoreStroke!AN3</f>
        <v>0</v>
      </c>
      <c r="AO2" s="1">
        <f>ScoreStroke!AO3</f>
        <v>0</v>
      </c>
      <c r="AP2" s="1">
        <f>ScoreStroke!AP3</f>
        <v>0</v>
      </c>
      <c r="AQ2" s="1">
        <f>ScoreStroke!AQ3</f>
        <v>0</v>
      </c>
      <c r="AR2" s="1">
        <f>ScoreStroke!AR3</f>
        <v>0</v>
      </c>
      <c r="AS2" s="1">
        <f>ScoreStroke!AS3</f>
        <v>0</v>
      </c>
      <c r="AT2" s="1">
        <f>ScoreStroke!AT3</f>
        <v>0</v>
      </c>
      <c r="AU2" s="1">
        <f>ScoreStroke!AU3</f>
        <v>0</v>
      </c>
      <c r="AV2" s="1">
        <f>ScoreStroke!AV3</f>
        <v>0</v>
      </c>
      <c r="AW2" s="1">
        <f>ScoreStroke!AW3</f>
        <v>0</v>
      </c>
      <c r="AX2" s="1">
        <f>ScoreStroke!AX3</f>
        <v>0</v>
      </c>
      <c r="AY2" s="1">
        <f>ScoreStroke!AY3</f>
        <v>0</v>
      </c>
      <c r="AZ2" s="1">
        <f>ScoreStroke!AZ3</f>
        <v>0</v>
      </c>
      <c r="BA2" s="1">
        <f>ScoreStroke!BA3</f>
        <v>123</v>
      </c>
      <c r="BB2" s="1">
        <f>ScoreStroke!BB3</f>
        <v>0</v>
      </c>
      <c r="BC2" s="1">
        <f>ScoreStroke!BC3</f>
        <v>0</v>
      </c>
      <c r="BD2" s="1">
        <f>ScoreStroke!BD3</f>
        <v>0</v>
      </c>
      <c r="BE2" s="1">
        <f>ScoreStroke!BE3</f>
        <v>0</v>
      </c>
    </row>
    <row r="3" spans="2:3" ht="15.75" thickBot="1">
      <c r="B3" s="2" t="s">
        <v>44</v>
      </c>
      <c r="C3" s="105">
        <f>COUNTA(B11:B62)-2</f>
        <v>48</v>
      </c>
    </row>
    <row r="4" ht="15.75" thickBot="1"/>
    <row r="5" spans="2:57" ht="15.75" thickBot="1">
      <c r="B5" s="76" t="s">
        <v>170</v>
      </c>
      <c r="C5" s="73">
        <f>COUNTA(C11:C60)</f>
        <v>36</v>
      </c>
      <c r="D5" s="73">
        <f aca="true" t="shared" si="0" ref="D5:AJ5">COUNTA(D11:D60)</f>
        <v>46</v>
      </c>
      <c r="E5" s="73">
        <f>COUNTA(E11:E60)</f>
        <v>37</v>
      </c>
      <c r="F5" s="73">
        <f t="shared" si="0"/>
        <v>10</v>
      </c>
      <c r="G5" s="73">
        <f t="shared" si="0"/>
        <v>27</v>
      </c>
      <c r="H5" s="73">
        <f t="shared" si="0"/>
        <v>31</v>
      </c>
      <c r="I5" s="73">
        <f t="shared" si="0"/>
        <v>25</v>
      </c>
      <c r="J5" s="73">
        <f t="shared" si="0"/>
        <v>27</v>
      </c>
      <c r="K5" s="73">
        <f t="shared" si="0"/>
        <v>7</v>
      </c>
      <c r="L5" s="73">
        <f t="shared" si="0"/>
        <v>16</v>
      </c>
      <c r="M5" s="73">
        <f t="shared" si="0"/>
        <v>13</v>
      </c>
      <c r="N5" s="73">
        <f t="shared" si="0"/>
        <v>19</v>
      </c>
      <c r="O5" s="73">
        <f t="shared" si="0"/>
        <v>14</v>
      </c>
      <c r="P5" s="73">
        <f t="shared" si="0"/>
        <v>12</v>
      </c>
      <c r="Q5" s="73">
        <f t="shared" si="0"/>
        <v>1</v>
      </c>
      <c r="R5" s="73">
        <f t="shared" si="0"/>
        <v>1</v>
      </c>
      <c r="S5" s="73">
        <f t="shared" si="0"/>
        <v>20</v>
      </c>
      <c r="T5" s="73">
        <f t="shared" si="0"/>
        <v>7</v>
      </c>
      <c r="U5" s="73">
        <f t="shared" si="0"/>
        <v>10</v>
      </c>
      <c r="V5" s="73">
        <f t="shared" si="0"/>
        <v>5</v>
      </c>
      <c r="W5" s="73">
        <f t="shared" si="0"/>
        <v>10</v>
      </c>
      <c r="X5" s="73">
        <f t="shared" si="0"/>
        <v>11</v>
      </c>
      <c r="Y5" s="73">
        <f t="shared" si="0"/>
        <v>12</v>
      </c>
      <c r="Z5" s="73">
        <f t="shared" si="0"/>
        <v>12</v>
      </c>
      <c r="AA5" s="73">
        <f t="shared" si="0"/>
        <v>1</v>
      </c>
      <c r="AB5" s="73">
        <f t="shared" si="0"/>
        <v>1</v>
      </c>
      <c r="AC5" s="73">
        <f t="shared" si="0"/>
        <v>2</v>
      </c>
      <c r="AD5" s="73">
        <f t="shared" si="0"/>
        <v>1</v>
      </c>
      <c r="AE5" s="73">
        <f t="shared" si="0"/>
        <v>5</v>
      </c>
      <c r="AF5" s="73">
        <f t="shared" si="0"/>
        <v>2</v>
      </c>
      <c r="AG5" s="73">
        <f t="shared" si="0"/>
        <v>1</v>
      </c>
      <c r="AH5" s="73">
        <f t="shared" si="0"/>
        <v>1</v>
      </c>
      <c r="AI5" s="73">
        <f t="shared" si="0"/>
        <v>16</v>
      </c>
      <c r="AJ5" s="73">
        <f t="shared" si="0"/>
        <v>1</v>
      </c>
      <c r="AK5" s="73">
        <f aca="true" t="shared" si="1" ref="AK5:BA5">COUNTA(AK11:AK60)</f>
        <v>1</v>
      </c>
      <c r="AL5" s="73">
        <f t="shared" si="1"/>
        <v>3</v>
      </c>
      <c r="AM5" s="73">
        <f t="shared" si="1"/>
        <v>2</v>
      </c>
      <c r="AN5" s="73">
        <f t="shared" si="1"/>
        <v>1</v>
      </c>
      <c r="AO5" s="73">
        <f t="shared" si="1"/>
        <v>8</v>
      </c>
      <c r="AP5" s="73">
        <f t="shared" si="1"/>
        <v>2</v>
      </c>
      <c r="AQ5" s="73">
        <f t="shared" si="1"/>
        <v>8</v>
      </c>
      <c r="AR5" s="73">
        <f t="shared" si="1"/>
        <v>12</v>
      </c>
      <c r="AS5" s="73">
        <f t="shared" si="1"/>
        <v>4</v>
      </c>
      <c r="AT5" s="73">
        <f t="shared" si="1"/>
        <v>4</v>
      </c>
      <c r="AU5" s="73">
        <f t="shared" si="1"/>
        <v>2</v>
      </c>
      <c r="AV5" s="73">
        <f t="shared" si="1"/>
        <v>1</v>
      </c>
      <c r="AW5" s="73">
        <f t="shared" si="1"/>
        <v>1</v>
      </c>
      <c r="AX5" s="73">
        <f t="shared" si="1"/>
        <v>2</v>
      </c>
      <c r="AY5" s="73">
        <f t="shared" si="1"/>
        <v>1</v>
      </c>
      <c r="AZ5" s="73">
        <f t="shared" si="1"/>
        <v>1</v>
      </c>
      <c r="BA5" s="73">
        <f t="shared" si="1"/>
        <v>1</v>
      </c>
      <c r="BB5" s="73">
        <f>COUNTA(BB11:BB30)</f>
        <v>0</v>
      </c>
      <c r="BC5" s="73">
        <f>COUNTA(BC11:BC30)</f>
        <v>0</v>
      </c>
      <c r="BD5" s="73">
        <f>COUNTA(BD11:BD30)</f>
        <v>0</v>
      </c>
      <c r="BE5" s="73">
        <f>COUNTA(BE11:BE30)</f>
        <v>0</v>
      </c>
    </row>
    <row r="6" spans="2:57" ht="15.75" thickBot="1">
      <c r="B6" s="165" t="s">
        <v>96</v>
      </c>
      <c r="C6" s="55">
        <v>27.3</v>
      </c>
      <c r="D6" s="55">
        <v>24.8</v>
      </c>
      <c r="E6" s="56">
        <v>35</v>
      </c>
      <c r="F6" s="55">
        <v>17.4</v>
      </c>
      <c r="G6" s="55">
        <v>19.9</v>
      </c>
      <c r="H6" s="55">
        <v>26.6</v>
      </c>
      <c r="I6" s="55">
        <v>26.6</v>
      </c>
      <c r="J6" s="55">
        <v>34.5</v>
      </c>
      <c r="K6" s="55">
        <v>11.9</v>
      </c>
      <c r="L6" s="55">
        <v>30.6</v>
      </c>
      <c r="M6" s="55">
        <v>4.9</v>
      </c>
      <c r="N6" s="55">
        <v>22.7</v>
      </c>
      <c r="O6" s="55">
        <v>17.8</v>
      </c>
      <c r="P6" s="55">
        <v>22.1</v>
      </c>
      <c r="Q6" s="55">
        <v>16.6</v>
      </c>
      <c r="R6" s="55">
        <v>34.2</v>
      </c>
      <c r="S6" s="55">
        <v>27.5</v>
      </c>
      <c r="T6" s="55">
        <v>44</v>
      </c>
      <c r="U6" s="55">
        <v>23</v>
      </c>
      <c r="V6" s="55">
        <v>54</v>
      </c>
      <c r="W6" s="55">
        <v>35.5</v>
      </c>
      <c r="X6" s="55">
        <v>16</v>
      </c>
      <c r="Y6" s="55">
        <v>20.6</v>
      </c>
      <c r="Z6" s="55">
        <v>31.5</v>
      </c>
      <c r="AA6" s="55">
        <v>17.5</v>
      </c>
      <c r="AB6" s="55">
        <v>18.2</v>
      </c>
      <c r="AC6" s="55">
        <v>20.1</v>
      </c>
      <c r="AD6" s="55">
        <v>45</v>
      </c>
      <c r="AE6" s="55">
        <v>41</v>
      </c>
      <c r="AF6" s="55">
        <v>29.5</v>
      </c>
      <c r="AG6" s="55">
        <v>11.7</v>
      </c>
      <c r="AH6" s="55">
        <v>17.7</v>
      </c>
      <c r="AI6" s="55">
        <v>16.7</v>
      </c>
      <c r="AJ6" s="55">
        <v>11.7</v>
      </c>
      <c r="AK6" s="55">
        <v>16.8</v>
      </c>
      <c r="AL6" s="55">
        <v>24.5</v>
      </c>
      <c r="AM6" s="55">
        <v>14.4</v>
      </c>
      <c r="AN6" s="55">
        <v>18.6</v>
      </c>
      <c r="AO6" s="55">
        <v>19.3</v>
      </c>
      <c r="AP6" s="55">
        <v>40</v>
      </c>
      <c r="AQ6" s="55">
        <v>26.3</v>
      </c>
      <c r="AR6" s="55">
        <v>22.3</v>
      </c>
      <c r="AS6" s="55">
        <v>21.2</v>
      </c>
      <c r="AT6" s="55">
        <v>30.9</v>
      </c>
      <c r="AU6" s="55">
        <v>14.6</v>
      </c>
      <c r="AV6" s="55">
        <v>6</v>
      </c>
      <c r="AW6" s="55">
        <v>47</v>
      </c>
      <c r="AX6" s="55">
        <v>17.1</v>
      </c>
      <c r="AY6" s="55">
        <v>23.4</v>
      </c>
      <c r="AZ6" s="55">
        <v>28</v>
      </c>
      <c r="BA6" s="55">
        <v>45</v>
      </c>
      <c r="BB6" s="55"/>
      <c r="BC6" s="55"/>
      <c r="BD6" s="55"/>
      <c r="BE6" s="55"/>
    </row>
    <row r="7" spans="2:57" ht="15.75" thickBot="1">
      <c r="B7" s="166" t="s">
        <v>91</v>
      </c>
      <c r="C7" s="68">
        <f>cartescoreCAM!$N177</f>
        <v>22.000000000000004</v>
      </c>
      <c r="D7" s="68">
        <f>cartescoreCAM!$N177</f>
        <v>22.000000000000004</v>
      </c>
      <c r="E7" s="68">
        <f>cartescoreCAM!$N179</f>
        <v>22.60000000000001</v>
      </c>
      <c r="F7" s="68">
        <f>cartescoreCAM!$N180</f>
        <v>13.6</v>
      </c>
      <c r="G7" s="68">
        <f>cartescoreCAM!$N181</f>
        <v>17.500000000000004</v>
      </c>
      <c r="H7" s="68">
        <f>cartescoreCAM!$N182</f>
        <v>24.800000000000008</v>
      </c>
      <c r="I7" s="68">
        <f>cartescoreCAM!$N183</f>
        <v>23.100000000000005</v>
      </c>
      <c r="J7" s="68">
        <f>cartescoreCAM!$N184</f>
        <v>18.70000000000001</v>
      </c>
      <c r="K7" s="68">
        <f>cartescoreCAM!$N185</f>
        <v>12.299999999999999</v>
      </c>
      <c r="L7" s="68">
        <f>cartescoreCAM!$N186</f>
        <v>28.099999999999998</v>
      </c>
      <c r="M7" s="68">
        <f>cartescoreCAM!$N187</f>
        <v>4.6</v>
      </c>
      <c r="N7" s="68">
        <f>cartescoreCAM!$N188</f>
        <v>18.800000000000004</v>
      </c>
      <c r="O7" s="68">
        <f>cartescoreCAM!$N189</f>
        <v>14.799999999999999</v>
      </c>
      <c r="P7" s="68">
        <f>cartescoreCAM!$N190</f>
        <v>21.900000000000006</v>
      </c>
      <c r="Q7" s="68">
        <f>cartescoreCAM!$N191</f>
        <v>14.6</v>
      </c>
      <c r="R7" s="68">
        <f>cartescoreCAM!$N192</f>
        <v>28</v>
      </c>
      <c r="S7" s="68">
        <f>cartescoreCAM!$N193</f>
        <v>17.40000000000001</v>
      </c>
      <c r="T7" s="68">
        <f>cartescoreCAM!$N194</f>
        <v>32.2</v>
      </c>
      <c r="U7" s="68">
        <f>cartescoreCAM!$N195</f>
        <v>23.200000000000003</v>
      </c>
      <c r="V7" s="68">
        <f>cartescoreCAM!$N196</f>
        <v>33</v>
      </c>
      <c r="W7" s="68">
        <f>cartescoreCAM!$N197</f>
        <v>27.4</v>
      </c>
      <c r="X7" s="68">
        <f>cartescoreCAM!$N198</f>
        <v>16.6</v>
      </c>
      <c r="Y7" s="68">
        <f>cartescoreCAM!$N199</f>
        <v>19.900000000000002</v>
      </c>
      <c r="Z7" s="68">
        <f>cartescoreCAM!$N200</f>
        <v>25.6</v>
      </c>
      <c r="AA7" s="68">
        <f>cartescoreCAM!$N201</f>
        <v>17.6</v>
      </c>
      <c r="AB7" s="68">
        <f>cartescoreCAM!$N202</f>
        <v>18.3</v>
      </c>
      <c r="AC7" s="68">
        <f>cartescoreCAM!$N203</f>
        <v>18.2</v>
      </c>
      <c r="AD7" s="68">
        <f>cartescoreCAM!$N204</f>
        <v>16.6</v>
      </c>
      <c r="AE7" s="68">
        <f>cartescoreCAM!$N205</f>
        <v>41</v>
      </c>
      <c r="AF7" s="68">
        <f>cartescoreCAM!$N206</f>
        <v>29</v>
      </c>
      <c r="AG7" s="68">
        <f>cartescoreCAM!$N207</f>
        <v>11.8</v>
      </c>
      <c r="AH7" s="68">
        <f>cartescoreCAM!$N208</f>
        <v>17.7</v>
      </c>
      <c r="AI7" s="68">
        <f>cartescoreCAM!$N209</f>
        <v>18.200000000000003</v>
      </c>
      <c r="AJ7" s="68">
        <f>cartescoreCAM!$N210</f>
        <v>11.7</v>
      </c>
      <c r="AK7" s="68">
        <f>cartescoreCAM!$N211</f>
        <v>16.9</v>
      </c>
      <c r="AL7" s="68">
        <f>cartescoreCAM!$N212</f>
        <v>24.8</v>
      </c>
      <c r="AM7" s="68">
        <f>cartescoreCAM!$N213</f>
        <v>14.6</v>
      </c>
      <c r="AN7" s="68">
        <f>cartescoreCAM!$N214</f>
        <v>18.6</v>
      </c>
      <c r="AO7" s="68">
        <f>cartescoreCAM!$N215</f>
        <v>19.900000000000006</v>
      </c>
      <c r="AP7" s="68">
        <f>cartescoreCAM!$N216</f>
        <v>31</v>
      </c>
      <c r="AQ7" s="68">
        <f>cartescoreCAM!$N217</f>
        <v>26.7</v>
      </c>
      <c r="AR7" s="68">
        <f>cartescoreCAM!$N218</f>
        <v>23.100000000000005</v>
      </c>
      <c r="AS7" s="68">
        <f>cartescoreCAM!$N219</f>
        <v>21.5</v>
      </c>
      <c r="AT7" s="68">
        <f>cartescoreCAM!$N220</f>
        <v>25.9</v>
      </c>
      <c r="AU7" s="68">
        <f>cartescoreCAM!$N221</f>
        <v>14.7</v>
      </c>
      <c r="AV7" s="68">
        <f>cartescoreCAM!$N222</f>
        <v>6.1</v>
      </c>
      <c r="AW7" s="68">
        <f>cartescoreCAM!$N223</f>
        <v>47</v>
      </c>
      <c r="AX7" s="68">
        <f>cartescoreCAM!$N224</f>
        <v>17.2</v>
      </c>
      <c r="AY7" s="68">
        <f>cartescoreCAM!$N225</f>
        <v>23.5</v>
      </c>
      <c r="AZ7" s="68">
        <f>cartescoreCAM!$N226</f>
        <v>28.2</v>
      </c>
      <c r="BA7" s="68">
        <f>cartescoreCAM!$N227</f>
        <v>37</v>
      </c>
      <c r="BB7" s="68">
        <f>cartescoreCAM!$N228</f>
        <v>36</v>
      </c>
      <c r="BC7" s="68">
        <f>cartescoreCAM!$N229</f>
        <v>36.2</v>
      </c>
      <c r="BD7" s="68">
        <f>cartescoreCAM!$N230</f>
        <v>36</v>
      </c>
      <c r="BE7" s="68">
        <f>cartescoreCAM!$N231</f>
        <v>39</v>
      </c>
    </row>
    <row r="8" spans="1:57" ht="15.75" thickBot="1">
      <c r="A8" s="2" t="s">
        <v>1</v>
      </c>
      <c r="B8" s="10" t="s">
        <v>6</v>
      </c>
      <c r="C8" s="10" t="str">
        <f aca="true" t="shared" si="2" ref="C8:BE8">C1</f>
        <v>ASer</v>
      </c>
      <c r="D8" s="10" t="str">
        <f t="shared" si="2"/>
        <v>STry</v>
      </c>
      <c r="E8" s="10" t="str">
        <f t="shared" si="2"/>
        <v>MGui</v>
      </c>
      <c r="F8" s="10" t="str">
        <f t="shared" si="2"/>
        <v>JPBra</v>
      </c>
      <c r="G8" s="10" t="str">
        <f t="shared" si="2"/>
        <v>ARaf </v>
      </c>
      <c r="H8" s="10" t="str">
        <f t="shared" si="2"/>
        <v>PThi</v>
      </c>
      <c r="I8" s="10" t="str">
        <f t="shared" si="2"/>
        <v>JRou</v>
      </c>
      <c r="J8" s="10" t="str">
        <f t="shared" si="2"/>
        <v>GDub</v>
      </c>
      <c r="K8" s="10" t="str">
        <f t="shared" si="2"/>
        <v>GDign</v>
      </c>
      <c r="L8" s="136" t="str">
        <f t="shared" si="2"/>
        <v>MLeo</v>
      </c>
      <c r="M8" s="10" t="str">
        <f t="shared" si="2"/>
        <v>ETal</v>
      </c>
      <c r="N8" s="10" t="str">
        <f t="shared" si="2"/>
        <v>CLeo</v>
      </c>
      <c r="O8" s="10" t="str">
        <f t="shared" si="2"/>
        <v>PRoq</v>
      </c>
      <c r="P8" s="10" t="str">
        <f t="shared" si="2"/>
        <v>JPCho</v>
      </c>
      <c r="Q8" s="10" t="str">
        <f t="shared" si="2"/>
        <v>GPic</v>
      </c>
      <c r="R8" s="136" t="str">
        <f t="shared" si="2"/>
        <v>EPic</v>
      </c>
      <c r="S8" s="10" t="str">
        <f t="shared" si="2"/>
        <v>JBLef</v>
      </c>
      <c r="T8" s="10" t="str">
        <f t="shared" si="2"/>
        <v>BLar</v>
      </c>
      <c r="U8" s="10" t="str">
        <f t="shared" si="2"/>
        <v>PPre</v>
      </c>
      <c r="V8" s="10" t="str">
        <f t="shared" si="2"/>
        <v>ABlan</v>
      </c>
      <c r="W8" s="10" t="str">
        <f>W1</f>
        <v>BRou</v>
      </c>
      <c r="X8" s="137" t="str">
        <f t="shared" si="2"/>
        <v>BCue</v>
      </c>
      <c r="Y8" s="10" t="str">
        <f t="shared" si="2"/>
        <v>YDej</v>
      </c>
      <c r="Z8" s="10" t="str">
        <f t="shared" si="2"/>
        <v>GGar</v>
      </c>
      <c r="AA8" s="137" t="str">
        <f t="shared" si="2"/>
        <v>RBo</v>
      </c>
      <c r="AB8" s="136" t="str">
        <f t="shared" si="2"/>
        <v>MjBo</v>
      </c>
      <c r="AC8" s="137" t="str">
        <f t="shared" si="2"/>
        <v>PCot</v>
      </c>
      <c r="AD8" s="136" t="str">
        <f t="shared" si="2"/>
        <v>AdCha</v>
      </c>
      <c r="AE8" s="136" t="str">
        <f t="shared" si="2"/>
        <v>NGar</v>
      </c>
      <c r="AF8" s="136" t="str">
        <f t="shared" si="2"/>
        <v>VBer</v>
      </c>
      <c r="AG8" s="137" t="str">
        <f t="shared" si="2"/>
        <v>PBats</v>
      </c>
      <c r="AH8" s="137" t="str">
        <f t="shared" si="2"/>
        <v>PhArn</v>
      </c>
      <c r="AI8" s="137" t="str">
        <f t="shared" si="2"/>
        <v>PLai</v>
      </c>
      <c r="AJ8" s="137" t="str">
        <f t="shared" si="2"/>
        <v>FGuit</v>
      </c>
      <c r="AK8" s="137" t="str">
        <f t="shared" si="2"/>
        <v>PFal</v>
      </c>
      <c r="AL8" s="136" t="str">
        <f t="shared" si="2"/>
        <v>RBou</v>
      </c>
      <c r="AM8" s="137" t="str">
        <f t="shared" si="2"/>
        <v>JRen</v>
      </c>
      <c r="AN8" s="137" t="str">
        <f t="shared" si="2"/>
        <v>PEch</v>
      </c>
      <c r="AO8" s="137" t="str">
        <f t="shared" si="2"/>
        <v>PhSan</v>
      </c>
      <c r="AP8" s="137" t="str">
        <f t="shared" si="2"/>
        <v>YTang</v>
      </c>
      <c r="AQ8" s="136" t="str">
        <f t="shared" si="2"/>
        <v>ARoub</v>
      </c>
      <c r="AR8" s="137" t="str">
        <f t="shared" si="2"/>
        <v>CRoub</v>
      </c>
      <c r="AS8" s="136" t="str">
        <f t="shared" si="2"/>
        <v>SPlan</v>
      </c>
      <c r="AT8" s="136" t="str">
        <f t="shared" si="2"/>
        <v>GhMG</v>
      </c>
      <c r="AU8" s="136" t="str">
        <f t="shared" si="2"/>
        <v>GGran</v>
      </c>
      <c r="AV8" s="10" t="str">
        <f t="shared" si="2"/>
        <v>AGaut</v>
      </c>
      <c r="AW8" s="136" t="str">
        <f t="shared" si="2"/>
        <v>CMo</v>
      </c>
      <c r="AX8" s="10" t="str">
        <f t="shared" si="2"/>
        <v>ElLey</v>
      </c>
      <c r="AY8" s="136" t="str">
        <f t="shared" si="2"/>
        <v>HLLey</v>
      </c>
      <c r="AZ8" s="10" t="str">
        <f t="shared" si="2"/>
        <v>PhBar</v>
      </c>
      <c r="BA8" s="10" t="str">
        <f t="shared" si="2"/>
        <v>MfEll</v>
      </c>
      <c r="BB8" s="10" t="str">
        <f t="shared" si="2"/>
        <v>inv29</v>
      </c>
      <c r="BC8" s="10" t="str">
        <f t="shared" si="2"/>
        <v>inv30</v>
      </c>
      <c r="BD8" s="10" t="str">
        <f t="shared" si="2"/>
        <v>inv31</v>
      </c>
      <c r="BE8" s="10" t="str">
        <f t="shared" si="2"/>
        <v>Inv32</v>
      </c>
    </row>
    <row r="9" spans="1:57" ht="15">
      <c r="A9" s="2"/>
      <c r="B9" s="167" t="s">
        <v>83</v>
      </c>
      <c r="C9" s="118">
        <v>97</v>
      </c>
      <c r="D9" s="118">
        <v>93</v>
      </c>
      <c r="E9" s="118">
        <v>96</v>
      </c>
      <c r="F9" s="118">
        <v>86</v>
      </c>
      <c r="G9" s="118">
        <v>93</v>
      </c>
      <c r="H9" s="118">
        <v>100</v>
      </c>
      <c r="I9" s="118">
        <v>110</v>
      </c>
      <c r="J9" s="118">
        <v>88</v>
      </c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</row>
    <row r="10" spans="1:57" ht="15">
      <c r="A10" s="2"/>
      <c r="B10" s="168" t="s">
        <v>95</v>
      </c>
      <c r="C10" s="145">
        <f>SMALL(C11:C65,1)</f>
        <v>95</v>
      </c>
      <c r="D10" s="145">
        <f aca="true" t="shared" si="3" ref="D10:AZ10">SMALL(D11:D65,1)</f>
        <v>92</v>
      </c>
      <c r="E10" s="145">
        <f t="shared" si="3"/>
        <v>96</v>
      </c>
      <c r="F10" s="145">
        <f t="shared" si="3"/>
        <v>86</v>
      </c>
      <c r="G10" s="145">
        <f t="shared" si="3"/>
        <v>89</v>
      </c>
      <c r="H10" s="145">
        <f t="shared" si="3"/>
        <v>98</v>
      </c>
      <c r="I10" s="145">
        <f t="shared" si="3"/>
        <v>99</v>
      </c>
      <c r="J10" s="145">
        <f t="shared" si="3"/>
        <v>90</v>
      </c>
      <c r="K10" s="145">
        <f t="shared" si="3"/>
        <v>92</v>
      </c>
      <c r="L10" s="145">
        <f t="shared" si="3"/>
        <v>101</v>
      </c>
      <c r="M10" s="145">
        <f t="shared" si="3"/>
        <v>74</v>
      </c>
      <c r="N10" s="145">
        <f t="shared" si="3"/>
        <v>91</v>
      </c>
      <c r="O10" s="145">
        <f t="shared" si="3"/>
        <v>89</v>
      </c>
      <c r="P10" s="145">
        <f t="shared" si="3"/>
        <v>98</v>
      </c>
      <c r="Q10" s="145">
        <f t="shared" si="3"/>
        <v>93</v>
      </c>
      <c r="R10" s="145">
        <f t="shared" si="3"/>
        <v>99</v>
      </c>
      <c r="S10" s="145">
        <f t="shared" si="3"/>
        <v>87</v>
      </c>
      <c r="T10" s="145">
        <f t="shared" si="3"/>
        <v>114</v>
      </c>
      <c r="U10" s="145">
        <f t="shared" si="3"/>
        <v>98</v>
      </c>
      <c r="V10" s="145">
        <f t="shared" si="3"/>
        <v>109</v>
      </c>
      <c r="W10" s="145">
        <f t="shared" si="3"/>
        <v>100</v>
      </c>
      <c r="X10" s="145">
        <f t="shared" si="3"/>
        <v>91</v>
      </c>
      <c r="Y10" s="145">
        <f t="shared" si="3"/>
        <v>92</v>
      </c>
      <c r="Z10" s="145">
        <f t="shared" si="3"/>
        <v>99</v>
      </c>
      <c r="AA10" s="145">
        <f t="shared" si="3"/>
        <v>109</v>
      </c>
      <c r="AB10" s="145">
        <f t="shared" si="3"/>
        <v>109</v>
      </c>
      <c r="AC10" s="145">
        <f t="shared" si="3"/>
        <v>90</v>
      </c>
      <c r="AD10" s="145">
        <f t="shared" si="3"/>
        <v>108</v>
      </c>
      <c r="AE10" s="145">
        <f t="shared" si="3"/>
        <v>113</v>
      </c>
      <c r="AF10" s="145">
        <f t="shared" si="3"/>
        <v>105</v>
      </c>
      <c r="AG10" s="145">
        <f t="shared" si="3"/>
        <v>96</v>
      </c>
      <c r="AH10" s="145">
        <f t="shared" si="3"/>
        <v>94</v>
      </c>
      <c r="AI10" s="145">
        <f t="shared" si="3"/>
        <v>97</v>
      </c>
      <c r="AJ10" s="145">
        <f t="shared" si="3"/>
        <v>86</v>
      </c>
      <c r="AK10" s="145">
        <f t="shared" si="3"/>
        <v>100</v>
      </c>
      <c r="AL10" s="145">
        <f t="shared" si="3"/>
        <v>107</v>
      </c>
      <c r="AM10" s="145">
        <f t="shared" si="3"/>
        <v>91</v>
      </c>
      <c r="AN10" s="145">
        <f t="shared" si="3"/>
        <v>93</v>
      </c>
      <c r="AO10" s="145">
        <f t="shared" si="3"/>
        <v>96</v>
      </c>
      <c r="AP10" s="145">
        <f t="shared" si="3"/>
        <v>103</v>
      </c>
      <c r="AQ10" s="145">
        <f t="shared" si="3"/>
        <v>102</v>
      </c>
      <c r="AR10" s="145">
        <f t="shared" si="3"/>
        <v>99</v>
      </c>
      <c r="AS10" s="145">
        <f t="shared" si="3"/>
        <v>100</v>
      </c>
      <c r="AT10" s="145">
        <f t="shared" si="3"/>
        <v>100</v>
      </c>
      <c r="AU10" s="145">
        <f t="shared" si="3"/>
        <v>94</v>
      </c>
      <c r="AV10" s="145">
        <f t="shared" si="3"/>
        <v>89</v>
      </c>
      <c r="AW10" s="145">
        <f t="shared" si="3"/>
        <v>124</v>
      </c>
      <c r="AX10" s="145">
        <f t="shared" si="3"/>
        <v>94</v>
      </c>
      <c r="AY10" s="145">
        <f t="shared" si="3"/>
        <v>106</v>
      </c>
      <c r="AZ10" s="145">
        <f t="shared" si="3"/>
        <v>117</v>
      </c>
      <c r="BA10" s="145"/>
      <c r="BB10" s="145"/>
      <c r="BC10" s="145"/>
      <c r="BD10" s="145"/>
      <c r="BE10" s="145"/>
    </row>
    <row r="11" spans="2:57" ht="15" hidden="1">
      <c r="B11" s="169">
        <v>42009</v>
      </c>
      <c r="C11" s="143">
        <v>112</v>
      </c>
      <c r="D11" s="127">
        <v>105</v>
      </c>
      <c r="E11" s="141">
        <v>100</v>
      </c>
      <c r="F11" s="127">
        <v>100</v>
      </c>
      <c r="G11" s="128">
        <v>102</v>
      </c>
      <c r="H11" s="128">
        <v>113</v>
      </c>
      <c r="I11" s="141">
        <v>115</v>
      </c>
      <c r="J11" s="128">
        <v>106</v>
      </c>
      <c r="K11" s="20"/>
      <c r="L11" s="20"/>
      <c r="M11" s="20"/>
      <c r="N11" s="20"/>
      <c r="O11" s="20"/>
      <c r="P11" s="20"/>
      <c r="Q11" s="20"/>
      <c r="R11" s="138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</row>
    <row r="12" spans="2:57" ht="15" hidden="1">
      <c r="B12" s="169">
        <v>42016</v>
      </c>
      <c r="C12" s="157">
        <v>108</v>
      </c>
      <c r="D12" s="128">
        <v>104</v>
      </c>
      <c r="E12" s="20"/>
      <c r="F12" s="20"/>
      <c r="G12" s="158">
        <v>106</v>
      </c>
      <c r="H12" s="20"/>
      <c r="I12" s="20"/>
      <c r="J12" s="20"/>
      <c r="K12" s="128">
        <v>93</v>
      </c>
      <c r="L12" s="128">
        <v>117</v>
      </c>
      <c r="M12" s="127">
        <v>81</v>
      </c>
      <c r="N12" s="158">
        <v>112</v>
      </c>
      <c r="O12" s="158">
        <v>96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</row>
    <row r="13" spans="2:57" ht="15" hidden="1">
      <c r="B13" s="169" t="s">
        <v>106</v>
      </c>
      <c r="C13" s="161" t="s">
        <v>107</v>
      </c>
      <c r="D13" s="161" t="s">
        <v>107</v>
      </c>
      <c r="E13" s="164"/>
      <c r="F13" s="20"/>
      <c r="G13" s="20"/>
      <c r="H13" s="162" t="s">
        <v>107</v>
      </c>
      <c r="I13" s="162" t="s">
        <v>107</v>
      </c>
      <c r="J13" s="161" t="s">
        <v>107</v>
      </c>
      <c r="K13" s="20"/>
      <c r="L13" s="20"/>
      <c r="M13" s="20"/>
      <c r="N13" s="20"/>
      <c r="O13" s="20"/>
      <c r="P13" s="162" t="s">
        <v>107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17"/>
      <c r="AC13" s="117"/>
      <c r="AD13" s="20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</row>
    <row r="14" spans="2:57" ht="15" hidden="1">
      <c r="B14" s="169">
        <v>42030</v>
      </c>
      <c r="C14" s="163">
        <v>116</v>
      </c>
      <c r="D14" s="20"/>
      <c r="E14" s="164">
        <v>102</v>
      </c>
      <c r="F14" s="20"/>
      <c r="G14" s="128">
        <v>109</v>
      </c>
      <c r="H14" s="128">
        <v>103</v>
      </c>
      <c r="I14" s="164">
        <v>108</v>
      </c>
      <c r="J14" s="127">
        <v>99</v>
      </c>
      <c r="K14" s="128">
        <v>99</v>
      </c>
      <c r="L14" s="20"/>
      <c r="M14" s="20"/>
      <c r="N14" s="20"/>
      <c r="O14" s="20"/>
      <c r="P14" s="20"/>
      <c r="Q14" s="127">
        <v>93</v>
      </c>
      <c r="R14" s="127">
        <v>99</v>
      </c>
      <c r="S14" s="20"/>
      <c r="T14" s="20"/>
      <c r="U14" s="20"/>
      <c r="V14" s="20"/>
      <c r="W14" s="20"/>
      <c r="X14" s="20"/>
      <c r="Y14" s="117"/>
      <c r="Z14" s="117"/>
      <c r="AA14" s="117"/>
      <c r="AB14" s="117"/>
      <c r="AC14" s="117"/>
      <c r="AD14" s="20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2:57" ht="15" hidden="1">
      <c r="B15" s="169" t="s">
        <v>119</v>
      </c>
      <c r="C15" s="115"/>
      <c r="D15" s="181" t="s">
        <v>117</v>
      </c>
      <c r="E15" s="182" t="s">
        <v>115</v>
      </c>
      <c r="F15" s="20"/>
      <c r="G15" s="182" t="s">
        <v>114</v>
      </c>
      <c r="H15" s="182" t="s">
        <v>118</v>
      </c>
      <c r="I15" s="20"/>
      <c r="J15" s="181" t="s">
        <v>116</v>
      </c>
      <c r="K15" s="20"/>
      <c r="L15" s="20"/>
      <c r="M15" s="20"/>
      <c r="N15" s="20"/>
      <c r="O15" s="20"/>
      <c r="P15" s="181" t="s">
        <v>113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117"/>
      <c r="BB15" s="117"/>
      <c r="BC15" s="117"/>
      <c r="BD15" s="117"/>
      <c r="BE15" s="117"/>
    </row>
    <row r="16" spans="2:57" ht="15" hidden="1">
      <c r="B16" s="170">
        <v>42044</v>
      </c>
      <c r="C16" s="185">
        <v>102</v>
      </c>
      <c r="D16" s="187">
        <v>106</v>
      </c>
      <c r="E16" s="127">
        <v>111</v>
      </c>
      <c r="F16" s="20"/>
      <c r="G16" s="20"/>
      <c r="H16" s="20"/>
      <c r="I16" s="186" t="s">
        <v>107</v>
      </c>
      <c r="J16" s="128">
        <v>103</v>
      </c>
      <c r="K16" s="187">
        <v>97</v>
      </c>
      <c r="L16" s="141">
        <v>120</v>
      </c>
      <c r="M16" s="128">
        <v>82</v>
      </c>
      <c r="N16" s="141">
        <v>98</v>
      </c>
      <c r="O16" s="20"/>
      <c r="P16" s="20"/>
      <c r="Q16" s="20"/>
      <c r="R16" s="20"/>
      <c r="S16" s="127">
        <v>113</v>
      </c>
      <c r="T16" s="141">
        <v>129</v>
      </c>
      <c r="U16" s="187">
        <v>109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117"/>
      <c r="BB16" s="20"/>
      <c r="BC16" s="117"/>
      <c r="BD16" s="117"/>
      <c r="BE16" s="117"/>
    </row>
    <row r="17" spans="2:57" ht="15" hidden="1">
      <c r="B17" s="188">
        <v>42051</v>
      </c>
      <c r="C17" s="189">
        <v>111</v>
      </c>
      <c r="D17" s="127">
        <v>105</v>
      </c>
      <c r="E17" s="190">
        <v>108</v>
      </c>
      <c r="F17" s="20"/>
      <c r="G17" s="128">
        <v>98</v>
      </c>
      <c r="H17" s="128">
        <v>112</v>
      </c>
      <c r="I17" s="20"/>
      <c r="J17" s="127">
        <v>104</v>
      </c>
      <c r="K17" s="20"/>
      <c r="L17" s="20"/>
      <c r="M17" s="20"/>
      <c r="N17" s="20"/>
      <c r="O17" s="20"/>
      <c r="P17" s="128">
        <v>113</v>
      </c>
      <c r="Q17" s="20"/>
      <c r="R17" s="20"/>
      <c r="S17" s="187">
        <v>102</v>
      </c>
      <c r="T17" s="20"/>
      <c r="U17" s="20"/>
      <c r="V17" s="187">
        <v>109</v>
      </c>
      <c r="W17" s="187">
        <v>113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117"/>
      <c r="BB17" s="20"/>
      <c r="BC17" s="117"/>
      <c r="BD17" s="117"/>
      <c r="BE17" s="117"/>
    </row>
    <row r="18" spans="2:57" ht="15" hidden="1">
      <c r="B18" s="169" t="s">
        <v>125</v>
      </c>
      <c r="C18" s="11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117"/>
      <c r="BB18" s="20"/>
      <c r="BC18" s="117"/>
      <c r="BD18" s="117"/>
      <c r="BE18" s="117"/>
    </row>
    <row r="19" spans="2:57" ht="15" hidden="1">
      <c r="B19" s="169" t="s">
        <v>126</v>
      </c>
      <c r="C19" s="11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</row>
    <row r="20" spans="2:57" ht="15" hidden="1">
      <c r="B20" s="169">
        <v>42072</v>
      </c>
      <c r="C20" s="185">
        <v>102</v>
      </c>
      <c r="D20" s="128">
        <v>107</v>
      </c>
      <c r="E20" s="128">
        <v>115</v>
      </c>
      <c r="F20" s="20"/>
      <c r="G20" s="127">
        <v>89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27">
        <v>100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17"/>
      <c r="AJ20" s="117"/>
      <c r="AK20" s="117"/>
      <c r="AL20" s="20"/>
      <c r="AM20" s="20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20"/>
      <c r="BC20" s="117"/>
      <c r="BD20" s="117"/>
      <c r="BE20" s="117"/>
    </row>
    <row r="21" spans="2:57" ht="15" hidden="1">
      <c r="B21" s="169" t="s">
        <v>128</v>
      </c>
      <c r="C21" s="194">
        <v>108</v>
      </c>
      <c r="D21" s="195">
        <v>110</v>
      </c>
      <c r="E21" s="187">
        <v>117</v>
      </c>
      <c r="F21" s="127">
        <v>90</v>
      </c>
      <c r="G21" s="127">
        <v>109</v>
      </c>
      <c r="H21" s="195">
        <v>117</v>
      </c>
      <c r="I21" s="20"/>
      <c r="J21" s="186" t="s">
        <v>107</v>
      </c>
      <c r="K21" s="20"/>
      <c r="L21" s="195">
        <v>115</v>
      </c>
      <c r="M21" s="20" t="s">
        <v>1</v>
      </c>
      <c r="N21" s="127">
        <v>105</v>
      </c>
      <c r="O21" s="20"/>
      <c r="P21" s="20"/>
      <c r="Q21" s="20"/>
      <c r="R21" s="119"/>
      <c r="S21" s="20"/>
      <c r="T21" s="20"/>
      <c r="U21" s="20"/>
      <c r="V21" s="187">
        <v>116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17"/>
      <c r="BE21" s="117"/>
    </row>
    <row r="22" spans="2:57" ht="15" hidden="1">
      <c r="B22" s="169">
        <v>42086</v>
      </c>
      <c r="C22" s="189">
        <v>103</v>
      </c>
      <c r="D22" s="127">
        <v>103</v>
      </c>
      <c r="E22" s="190">
        <v>122</v>
      </c>
      <c r="F22" s="20"/>
      <c r="G22" s="128">
        <v>112</v>
      </c>
      <c r="H22" s="127">
        <v>119</v>
      </c>
      <c r="I22" s="20"/>
      <c r="J22" s="20"/>
      <c r="K22" s="20"/>
      <c r="L22" s="128">
        <v>115</v>
      </c>
      <c r="M22" s="20"/>
      <c r="N22" s="127">
        <v>104</v>
      </c>
      <c r="O22" s="128">
        <v>100</v>
      </c>
      <c r="P22" s="20"/>
      <c r="Q22" s="20"/>
      <c r="R22" s="20"/>
      <c r="S22" s="20"/>
      <c r="T22" s="20"/>
      <c r="U22" s="20"/>
      <c r="V22" s="190">
        <v>117</v>
      </c>
      <c r="W22" s="20"/>
      <c r="X22" s="20"/>
      <c r="Y22" s="127">
        <v>102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20"/>
      <c r="AZ22" s="117"/>
      <c r="BA22" s="117"/>
      <c r="BB22" s="117"/>
      <c r="BC22" s="117"/>
      <c r="BD22" s="117"/>
      <c r="BE22" s="117"/>
    </row>
    <row r="23" spans="1:57" s="2" customFormat="1" ht="15" hidden="1">
      <c r="A23"/>
      <c r="B23" s="169">
        <v>42093</v>
      </c>
      <c r="C23" s="157">
        <v>117</v>
      </c>
      <c r="D23" s="128">
        <v>108</v>
      </c>
      <c r="E23" s="127">
        <v>123</v>
      </c>
      <c r="F23" s="20"/>
      <c r="G23" s="187">
        <v>113</v>
      </c>
      <c r="H23" s="20"/>
      <c r="I23" s="20"/>
      <c r="J23" s="128">
        <v>112</v>
      </c>
      <c r="K23" s="20"/>
      <c r="L23" s="20"/>
      <c r="M23" s="20"/>
      <c r="N23" s="20"/>
      <c r="O23" s="20"/>
      <c r="P23" s="20"/>
      <c r="Q23" s="20"/>
      <c r="R23" s="20"/>
      <c r="S23" s="187">
        <v>114</v>
      </c>
      <c r="T23" s="20"/>
      <c r="U23" s="20"/>
      <c r="V23" s="20"/>
      <c r="W23" s="20"/>
      <c r="X23" s="20"/>
      <c r="Y23" s="20"/>
      <c r="Z23" s="127">
        <v>123</v>
      </c>
      <c r="AA23" s="20"/>
      <c r="AB23" s="20"/>
      <c r="AC23" s="20"/>
      <c r="AD23" s="20"/>
      <c r="AE23" s="20"/>
      <c r="AF23" s="20"/>
      <c r="AG23" s="20"/>
      <c r="AH23" s="11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</row>
    <row r="24" spans="1:57" ht="15" hidden="1">
      <c r="A24" s="2"/>
      <c r="B24" s="169">
        <v>42101</v>
      </c>
      <c r="C24" s="185">
        <v>117</v>
      </c>
      <c r="D24" s="190">
        <v>104</v>
      </c>
      <c r="E24" s="128">
        <v>113</v>
      </c>
      <c r="F24" s="20"/>
      <c r="G24" s="128">
        <v>106</v>
      </c>
      <c r="H24" s="20"/>
      <c r="I24" s="20"/>
      <c r="J24" s="199">
        <v>100</v>
      </c>
      <c r="K24" s="20"/>
      <c r="L24" s="20"/>
      <c r="M24" s="20"/>
      <c r="N24" s="20"/>
      <c r="O24" s="20"/>
      <c r="P24" s="20"/>
      <c r="Q24" s="20"/>
      <c r="R24" s="20"/>
      <c r="S24" s="199">
        <v>114</v>
      </c>
      <c r="T24" s="20"/>
      <c r="U24" s="20"/>
      <c r="V24" s="20"/>
      <c r="W24" s="127">
        <v>108</v>
      </c>
      <c r="X24" s="190">
        <v>113</v>
      </c>
      <c r="Y24" s="127">
        <v>105</v>
      </c>
      <c r="Z24" s="20"/>
      <c r="AA24" s="199">
        <v>109</v>
      </c>
      <c r="AB24" s="190">
        <v>109</v>
      </c>
      <c r="AC24" s="127">
        <v>103</v>
      </c>
      <c r="AD24" s="20"/>
      <c r="AE24" s="20"/>
      <c r="AF24" s="20"/>
      <c r="AG24" s="20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</row>
    <row r="25" spans="2:57" ht="15" hidden="1">
      <c r="B25" s="169">
        <v>42107</v>
      </c>
      <c r="C25" s="157">
        <v>108</v>
      </c>
      <c r="D25" s="199">
        <v>94</v>
      </c>
      <c r="E25" s="127">
        <v>117</v>
      </c>
      <c r="F25" s="20"/>
      <c r="G25" s="190">
        <v>93</v>
      </c>
      <c r="H25" s="190">
        <v>112</v>
      </c>
      <c r="I25" s="20"/>
      <c r="J25" s="199">
        <v>97</v>
      </c>
      <c r="K25" s="20"/>
      <c r="L25" s="203">
        <v>108</v>
      </c>
      <c r="M25" s="20"/>
      <c r="N25" s="199">
        <v>110</v>
      </c>
      <c r="O25" s="128">
        <v>101</v>
      </c>
      <c r="P25" s="128">
        <v>103</v>
      </c>
      <c r="Q25" s="20"/>
      <c r="R25" s="20"/>
      <c r="S25" s="20"/>
      <c r="T25" s="20"/>
      <c r="U25" s="20"/>
      <c r="V25" s="202" t="s">
        <v>107</v>
      </c>
      <c r="W25" s="20"/>
      <c r="X25" s="128">
        <v>103</v>
      </c>
      <c r="Y25" s="20"/>
      <c r="Z25" s="127">
        <v>107</v>
      </c>
      <c r="AA25" s="20"/>
      <c r="AB25" s="20"/>
      <c r="AC25" s="20"/>
      <c r="AD25" s="20"/>
      <c r="AE25" s="203">
        <v>119</v>
      </c>
      <c r="AF25" s="203">
        <v>105</v>
      </c>
      <c r="AG25" s="20"/>
      <c r="AH25" s="20"/>
      <c r="AI25" s="20"/>
      <c r="AJ25" s="20"/>
      <c r="AK25" s="20"/>
      <c r="AL25" s="20"/>
      <c r="AM25" s="20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</row>
    <row r="26" spans="2:57" ht="15" hidden="1">
      <c r="B26" s="169">
        <v>42114</v>
      </c>
      <c r="C26" s="189">
        <v>108</v>
      </c>
      <c r="D26" s="127">
        <v>100</v>
      </c>
      <c r="E26" s="190">
        <v>124</v>
      </c>
      <c r="F26" s="20"/>
      <c r="G26" s="204">
        <v>92</v>
      </c>
      <c r="H26" s="127">
        <v>111</v>
      </c>
      <c r="I26" s="20"/>
      <c r="J26" s="164">
        <v>102</v>
      </c>
      <c r="K26" s="20"/>
      <c r="L26" s="164">
        <v>116</v>
      </c>
      <c r="M26" s="20"/>
      <c r="N26" s="128">
        <v>99</v>
      </c>
      <c r="O26" s="20"/>
      <c r="P26" s="20"/>
      <c r="Q26" s="20"/>
      <c r="R26" s="119"/>
      <c r="S26" s="20"/>
      <c r="T26" s="20"/>
      <c r="U26" s="20"/>
      <c r="V26" s="20"/>
      <c r="W26" s="128">
        <v>115</v>
      </c>
      <c r="X26" s="20"/>
      <c r="Y26" s="128">
        <v>108</v>
      </c>
      <c r="Z26" s="127">
        <v>112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117"/>
      <c r="BD26" s="117"/>
      <c r="BE26" s="117"/>
    </row>
    <row r="27" spans="2:57" ht="15" hidden="1">
      <c r="B27" s="169">
        <v>42121</v>
      </c>
      <c r="C27" s="205">
        <v>109</v>
      </c>
      <c r="D27" s="199">
        <v>112</v>
      </c>
      <c r="E27" s="128">
        <v>123</v>
      </c>
      <c r="F27" s="127">
        <v>90</v>
      </c>
      <c r="G27" s="190">
        <v>102</v>
      </c>
      <c r="H27" s="190">
        <v>116</v>
      </c>
      <c r="I27" s="128">
        <v>115</v>
      </c>
      <c r="J27" s="127">
        <v>103</v>
      </c>
      <c r="K27" s="20"/>
      <c r="L27" s="20"/>
      <c r="M27" s="20"/>
      <c r="N27" s="20"/>
      <c r="O27" s="20"/>
      <c r="P27" s="20"/>
      <c r="Q27" s="20"/>
      <c r="R27" s="119"/>
      <c r="S27" s="127">
        <v>106</v>
      </c>
      <c r="T27" s="20"/>
      <c r="U27" s="199">
        <v>104</v>
      </c>
      <c r="V27" s="20"/>
      <c r="W27" s="127">
        <v>106</v>
      </c>
      <c r="X27" s="20"/>
      <c r="Y27" s="190">
        <v>106</v>
      </c>
      <c r="Z27" s="20"/>
      <c r="AA27" s="20"/>
      <c r="AB27" s="20"/>
      <c r="AC27" s="20"/>
      <c r="AD27" s="20"/>
      <c r="AE27" s="20"/>
      <c r="AF27" s="20"/>
      <c r="AG27" s="128">
        <v>96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17"/>
      <c r="BC27" s="117"/>
      <c r="BD27" s="117"/>
      <c r="BE27" s="117"/>
    </row>
    <row r="28" spans="2:57" ht="15" hidden="1">
      <c r="B28" s="188">
        <v>42129</v>
      </c>
      <c r="C28" s="127">
        <v>114</v>
      </c>
      <c r="D28" s="128">
        <v>105</v>
      </c>
      <c r="E28" s="127">
        <v>112</v>
      </c>
      <c r="F28" s="49"/>
      <c r="G28" s="128">
        <v>105</v>
      </c>
      <c r="H28" s="49"/>
      <c r="I28" s="127">
        <v>112</v>
      </c>
      <c r="J28" s="212">
        <v>103</v>
      </c>
      <c r="K28" s="49"/>
      <c r="L28" s="128">
        <v>124</v>
      </c>
      <c r="M28" s="49"/>
      <c r="N28" s="212">
        <v>102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212">
        <v>106</v>
      </c>
      <c r="Z28" s="117"/>
      <c r="AA28" s="117"/>
      <c r="AB28" s="117"/>
      <c r="AC28" s="117"/>
      <c r="AD28" s="20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</row>
    <row r="29" spans="2:57" ht="15" hidden="1">
      <c r="B29" s="169">
        <v>42135</v>
      </c>
      <c r="C29" s="214">
        <v>106</v>
      </c>
      <c r="D29" s="216">
        <v>100</v>
      </c>
      <c r="E29" s="215">
        <v>120</v>
      </c>
      <c r="F29" s="20"/>
      <c r="G29" s="20"/>
      <c r="H29" s="20"/>
      <c r="I29" s="20"/>
      <c r="J29" s="20"/>
      <c r="K29" s="20"/>
      <c r="L29" s="20"/>
      <c r="M29" s="215">
        <v>81</v>
      </c>
      <c r="N29" s="20"/>
      <c r="O29" s="20"/>
      <c r="P29" s="20"/>
      <c r="Q29" s="20"/>
      <c r="R29" s="20"/>
      <c r="S29" s="20"/>
      <c r="T29" s="216">
        <v>120</v>
      </c>
      <c r="U29" s="20"/>
      <c r="V29" s="20"/>
      <c r="W29" s="20"/>
      <c r="X29" s="20"/>
      <c r="Y29" s="20"/>
      <c r="Z29" s="216">
        <v>108</v>
      </c>
      <c r="AA29" s="117"/>
      <c r="AB29" s="117"/>
      <c r="AC29" s="117"/>
      <c r="AD29" s="20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</row>
    <row r="30" spans="2:57" ht="15" hidden="1">
      <c r="B30" s="169">
        <v>42142</v>
      </c>
      <c r="C30" s="143">
        <v>105</v>
      </c>
      <c r="D30" s="128">
        <v>101</v>
      </c>
      <c r="E30" s="141">
        <v>108</v>
      </c>
      <c r="F30" s="184"/>
      <c r="G30" s="128">
        <v>112</v>
      </c>
      <c r="H30" s="128">
        <v>109</v>
      </c>
      <c r="I30" s="127">
        <v>110</v>
      </c>
      <c r="J30" s="127">
        <v>105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27">
        <v>115</v>
      </c>
      <c r="Z30" s="141">
        <v>123</v>
      </c>
      <c r="AA30" s="117"/>
      <c r="AB30" s="117"/>
      <c r="AC30" s="117"/>
      <c r="AD30" s="20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</row>
    <row r="31" spans="2:57" s="2" customFormat="1" ht="15" hidden="1">
      <c r="B31" s="169">
        <v>42156</v>
      </c>
      <c r="C31" s="157">
        <v>104</v>
      </c>
      <c r="D31" s="127">
        <v>103</v>
      </c>
      <c r="E31" s="127">
        <v>118</v>
      </c>
      <c r="F31" s="141">
        <v>86</v>
      </c>
      <c r="G31" s="141">
        <v>94</v>
      </c>
      <c r="H31" s="141">
        <v>107</v>
      </c>
      <c r="I31" s="128">
        <v>106</v>
      </c>
      <c r="J31" s="128">
        <v>97</v>
      </c>
      <c r="K31" s="20"/>
      <c r="L31" s="128">
        <v>101</v>
      </c>
      <c r="M31" s="20"/>
      <c r="N31" s="216">
        <v>98</v>
      </c>
      <c r="O31" s="219">
        <v>98</v>
      </c>
      <c r="P31" s="20"/>
      <c r="Q31" s="20"/>
      <c r="R31" s="20"/>
      <c r="S31" s="20"/>
      <c r="T31" s="20"/>
      <c r="U31" s="216">
        <v>109</v>
      </c>
      <c r="V31" s="20"/>
      <c r="W31" s="20"/>
      <c r="X31" s="219">
        <v>94</v>
      </c>
      <c r="Y31" s="219">
        <v>105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2:57" ht="15" hidden="1">
      <c r="B32" s="169">
        <v>42163</v>
      </c>
      <c r="C32" s="222">
        <v>97</v>
      </c>
      <c r="D32" s="141">
        <v>93</v>
      </c>
      <c r="E32" s="221">
        <v>112</v>
      </c>
      <c r="F32" s="127">
        <v>88</v>
      </c>
      <c r="G32" s="187">
        <v>100</v>
      </c>
      <c r="H32" s="141">
        <v>108</v>
      </c>
      <c r="I32" s="187">
        <v>105</v>
      </c>
      <c r="J32" s="20"/>
      <c r="K32" s="20"/>
      <c r="L32" s="20"/>
      <c r="M32" s="20"/>
      <c r="N32" s="20"/>
      <c r="O32" s="187">
        <v>101</v>
      </c>
      <c r="P32" s="20"/>
      <c r="Q32" s="20"/>
      <c r="R32" s="20"/>
      <c r="S32" s="127">
        <v>100</v>
      </c>
      <c r="T32" s="20"/>
      <c r="U32" s="20"/>
      <c r="V32" s="187">
        <v>113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41">
        <v>94</v>
      </c>
      <c r="AI32" s="127">
        <v>104</v>
      </c>
      <c r="AJ32" s="221">
        <v>86</v>
      </c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</row>
    <row r="33" spans="2:57" ht="15" hidden="1">
      <c r="B33" s="169">
        <v>42170</v>
      </c>
      <c r="C33" s="157">
        <v>97</v>
      </c>
      <c r="D33" s="164">
        <v>93</v>
      </c>
      <c r="E33" s="127">
        <v>109</v>
      </c>
      <c r="F33" s="20"/>
      <c r="G33" s="128">
        <v>96</v>
      </c>
      <c r="H33" s="164">
        <v>109</v>
      </c>
      <c r="I33" s="127">
        <v>103</v>
      </c>
      <c r="J33" s="20"/>
      <c r="K33" s="128">
        <v>92</v>
      </c>
      <c r="L33" s="20"/>
      <c r="M33" s="127">
        <v>79</v>
      </c>
      <c r="N33" s="20"/>
      <c r="O33" s="20"/>
      <c r="P33" s="20"/>
      <c r="Q33" s="20"/>
      <c r="R33" s="20"/>
      <c r="S33" s="164">
        <v>106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28">
        <v>101</v>
      </c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</row>
    <row r="34" spans="2:57" ht="15" hidden="1">
      <c r="B34" s="169">
        <v>42177</v>
      </c>
      <c r="C34" s="143">
        <v>100</v>
      </c>
      <c r="D34" s="128">
        <v>102</v>
      </c>
      <c r="E34" s="20"/>
      <c r="F34" s="20"/>
      <c r="G34" s="20"/>
      <c r="H34" s="20"/>
      <c r="I34" s="127">
        <v>100</v>
      </c>
      <c r="J34" s="20"/>
      <c r="K34" s="20"/>
      <c r="L34" s="20"/>
      <c r="M34" s="141">
        <v>89</v>
      </c>
      <c r="N34" s="20"/>
      <c r="O34" s="20"/>
      <c r="P34" s="128">
        <v>107</v>
      </c>
      <c r="Q34" s="20"/>
      <c r="R34" s="20"/>
      <c r="S34" s="20"/>
      <c r="T34" s="127">
        <v>114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27">
        <v>100</v>
      </c>
      <c r="AJ34" s="20"/>
      <c r="AK34" s="128">
        <v>100</v>
      </c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</row>
    <row r="35" spans="2:57" ht="15" hidden="1">
      <c r="B35" s="169">
        <v>42184</v>
      </c>
      <c r="C35" s="205">
        <v>102</v>
      </c>
      <c r="D35" s="20">
        <v>97</v>
      </c>
      <c r="E35" s="20"/>
      <c r="F35" s="20"/>
      <c r="G35" s="20"/>
      <c r="H35" s="20"/>
      <c r="I35" s="199">
        <v>107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99">
        <v>91</v>
      </c>
      <c r="Y35" s="117"/>
      <c r="Z35" s="117"/>
      <c r="AA35" s="117"/>
      <c r="AB35" s="117"/>
      <c r="AC35" s="117"/>
      <c r="AD35" s="20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</row>
    <row r="36" spans="2:57" ht="15" hidden="1">
      <c r="B36" s="169">
        <v>42191</v>
      </c>
      <c r="C36" s="157">
        <v>104</v>
      </c>
      <c r="D36" s="141">
        <v>101</v>
      </c>
      <c r="E36" s="127">
        <v>109</v>
      </c>
      <c r="F36" s="128">
        <v>87</v>
      </c>
      <c r="G36" s="20"/>
      <c r="H36" s="20"/>
      <c r="I36" s="20"/>
      <c r="J36" s="20"/>
      <c r="K36" s="20"/>
      <c r="L36" s="20"/>
      <c r="M36" s="127">
        <v>74</v>
      </c>
      <c r="N36" s="20"/>
      <c r="O36" s="20"/>
      <c r="P36" s="20"/>
      <c r="Q36" s="20"/>
      <c r="R36" s="20"/>
      <c r="S36" s="20"/>
      <c r="T36" s="141">
        <v>116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41">
        <v>97</v>
      </c>
      <c r="AJ36" s="20"/>
      <c r="AK36" s="20"/>
      <c r="AL36" s="128">
        <v>109</v>
      </c>
      <c r="AM36" s="128">
        <v>94</v>
      </c>
      <c r="AN36" s="128">
        <v>93</v>
      </c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</row>
    <row r="37" spans="2:57" ht="15" hidden="1">
      <c r="B37" s="169">
        <v>42205</v>
      </c>
      <c r="C37" s="205">
        <v>95</v>
      </c>
      <c r="D37" s="127">
        <v>98</v>
      </c>
      <c r="E37" s="199">
        <v>104</v>
      </c>
      <c r="F37" s="20"/>
      <c r="G37" s="20"/>
      <c r="H37" s="20"/>
      <c r="I37" s="20"/>
      <c r="J37" s="20"/>
      <c r="K37" s="20"/>
      <c r="L37" s="20"/>
      <c r="M37" s="199">
        <v>80</v>
      </c>
      <c r="N37" s="20"/>
      <c r="O37" s="20"/>
      <c r="P37" s="20"/>
      <c r="Q37" s="20"/>
      <c r="R37" s="20"/>
      <c r="S37" s="20"/>
      <c r="T37" s="128">
        <v>114</v>
      </c>
      <c r="U37" s="20"/>
      <c r="V37" s="20"/>
      <c r="W37" s="20"/>
      <c r="X37" s="231" t="s">
        <v>107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28">
        <v>97</v>
      </c>
      <c r="AJ37" s="20"/>
      <c r="AK37" s="20"/>
      <c r="AL37" s="127">
        <v>107</v>
      </c>
      <c r="AM37" s="20"/>
      <c r="AN37" s="20"/>
      <c r="AO37" s="20"/>
      <c r="AP37" s="127">
        <v>103</v>
      </c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</row>
    <row r="38" spans="2:57" s="2" customFormat="1" ht="15" hidden="1">
      <c r="B38" s="169">
        <v>42212</v>
      </c>
      <c r="C38" s="185">
        <v>107</v>
      </c>
      <c r="D38" s="164">
        <v>106</v>
      </c>
      <c r="E38" s="128">
        <v>108</v>
      </c>
      <c r="F38" s="20"/>
      <c r="G38" s="20"/>
      <c r="H38" s="164">
        <v>106</v>
      </c>
      <c r="I38" s="20"/>
      <c r="J38" s="20"/>
      <c r="K38" s="20"/>
      <c r="L38" s="158">
        <v>106</v>
      </c>
      <c r="M38" s="128">
        <v>77</v>
      </c>
      <c r="N38" s="164">
        <v>91</v>
      </c>
      <c r="O38" s="20"/>
      <c r="P38" s="20"/>
      <c r="Q38" s="20"/>
      <c r="R38" s="20"/>
      <c r="S38" s="158">
        <v>95</v>
      </c>
      <c r="T38" s="20"/>
      <c r="U38" s="158">
        <v>109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158">
        <v>110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2:57" ht="15">
      <c r="B39" s="169">
        <v>42219</v>
      </c>
      <c r="C39" s="115"/>
      <c r="D39" s="235">
        <v>104</v>
      </c>
      <c r="E39" s="20"/>
      <c r="F39" s="20"/>
      <c r="G39" s="20"/>
      <c r="H39" s="234">
        <v>112</v>
      </c>
      <c r="I39" s="20"/>
      <c r="J39" s="20"/>
      <c r="K39" s="20"/>
      <c r="L39" s="20"/>
      <c r="M39" s="235">
        <v>85</v>
      </c>
      <c r="N39" s="20"/>
      <c r="O39" s="20"/>
      <c r="P39" s="20"/>
      <c r="Q39" s="20"/>
      <c r="R39" s="20"/>
      <c r="S39" s="164">
        <v>103</v>
      </c>
      <c r="T39" s="236" t="s">
        <v>107</v>
      </c>
      <c r="U39" s="20"/>
      <c r="V39" s="20"/>
      <c r="W39" s="234">
        <v>112</v>
      </c>
      <c r="X39" s="235">
        <v>93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34">
        <v>98</v>
      </c>
      <c r="AJ39" s="20"/>
      <c r="AK39" s="20"/>
      <c r="AL39" s="20"/>
      <c r="AM39" s="20"/>
      <c r="AN39" s="20"/>
      <c r="AO39" s="20"/>
      <c r="AP39" s="20"/>
      <c r="AQ39" s="127">
        <v>102</v>
      </c>
      <c r="AR39" s="164">
        <v>110</v>
      </c>
      <c r="AS39" s="127">
        <v>113</v>
      </c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</row>
    <row r="40" spans="2:57" ht="15">
      <c r="B40" s="169">
        <v>42226</v>
      </c>
      <c r="C40" s="157">
        <v>105</v>
      </c>
      <c r="D40" s="128">
        <v>100</v>
      </c>
      <c r="E40" s="20"/>
      <c r="F40" s="20"/>
      <c r="G40" s="20"/>
      <c r="H40" s="235">
        <v>104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27">
        <v>96</v>
      </c>
      <c r="T40" s="128">
        <v>122</v>
      </c>
      <c r="U40" s="127">
        <v>98</v>
      </c>
      <c r="V40" s="20"/>
      <c r="W40" s="128">
        <v>108</v>
      </c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99">
        <v>107</v>
      </c>
      <c r="AS40" s="199">
        <v>100</v>
      </c>
      <c r="AT40" s="235">
        <v>102</v>
      </c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</row>
    <row r="41" spans="2:57" ht="15">
      <c r="B41" s="169">
        <v>42233</v>
      </c>
      <c r="C41" s="163">
        <v>97</v>
      </c>
      <c r="D41" s="199">
        <v>98</v>
      </c>
      <c r="E41" s="141">
        <v>102</v>
      </c>
      <c r="F41" s="20"/>
      <c r="G41" s="20"/>
      <c r="H41" s="199">
        <v>112</v>
      </c>
      <c r="I41" s="141">
        <v>105</v>
      </c>
      <c r="J41" s="20"/>
      <c r="K41" s="20"/>
      <c r="L41" s="127">
        <v>106</v>
      </c>
      <c r="M41" s="20"/>
      <c r="N41" s="164">
        <v>102</v>
      </c>
      <c r="O41" s="20"/>
      <c r="P41" s="20"/>
      <c r="Q41" s="20"/>
      <c r="R41" s="20"/>
      <c r="S41" s="164">
        <v>92</v>
      </c>
      <c r="T41" s="20"/>
      <c r="U41" s="164">
        <v>102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99">
        <v>114</v>
      </c>
      <c r="AS41" s="20"/>
      <c r="AT41" s="127">
        <v>104</v>
      </c>
      <c r="AU41" s="117"/>
      <c r="AV41" s="141">
        <v>89</v>
      </c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2:57" ht="15">
      <c r="B42" s="169">
        <v>42240</v>
      </c>
      <c r="C42" s="185">
        <v>110</v>
      </c>
      <c r="D42" s="235">
        <v>102</v>
      </c>
      <c r="E42" s="128">
        <v>107</v>
      </c>
      <c r="F42" s="20"/>
      <c r="G42" s="20"/>
      <c r="H42" s="235">
        <v>105</v>
      </c>
      <c r="I42" s="20"/>
      <c r="J42" s="20"/>
      <c r="K42" s="20"/>
      <c r="L42" s="235">
        <v>111</v>
      </c>
      <c r="M42" s="20"/>
      <c r="N42" s="128">
        <v>98</v>
      </c>
      <c r="O42" s="20"/>
      <c r="P42" s="20"/>
      <c r="Q42" s="20"/>
      <c r="R42" s="20"/>
      <c r="S42" s="20"/>
      <c r="T42" s="20"/>
      <c r="U42" s="127">
        <v>102</v>
      </c>
      <c r="V42" s="20"/>
      <c r="W42" s="20"/>
      <c r="X42" s="20"/>
      <c r="Y42" s="127">
        <v>95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35">
        <v>101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158">
        <v>100</v>
      </c>
      <c r="AU42" s="117"/>
      <c r="AV42" s="20"/>
      <c r="AW42" s="158">
        <v>124</v>
      </c>
      <c r="AX42" s="117"/>
      <c r="AY42" s="117"/>
      <c r="AZ42" s="117"/>
      <c r="BA42" s="117"/>
      <c r="BB42" s="117"/>
      <c r="BC42" s="117"/>
      <c r="BD42" s="117"/>
      <c r="BE42" s="117"/>
    </row>
    <row r="43" spans="2:57" ht="15">
      <c r="B43" s="169">
        <v>42247</v>
      </c>
      <c r="C43" s="248">
        <v>99</v>
      </c>
      <c r="D43" s="20"/>
      <c r="E43" s="216">
        <v>97</v>
      </c>
      <c r="F43" s="20"/>
      <c r="G43" s="20"/>
      <c r="H43" s="20"/>
      <c r="I43" s="216">
        <v>100</v>
      </c>
      <c r="J43" s="20"/>
      <c r="K43" s="20"/>
      <c r="L43" s="141">
        <v>107</v>
      </c>
      <c r="M43" s="20"/>
      <c r="N43" s="141">
        <v>94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27">
        <v>97</v>
      </c>
      <c r="AJ43" s="20"/>
      <c r="AK43" s="20"/>
      <c r="AL43" s="20"/>
      <c r="AM43" s="20"/>
      <c r="AN43" s="20"/>
      <c r="AO43" s="20"/>
      <c r="AP43" s="20"/>
      <c r="AQ43" s="141">
        <v>108</v>
      </c>
      <c r="AR43" s="127">
        <v>99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</row>
    <row r="44" spans="2:57" ht="15">
      <c r="B44" s="169">
        <v>42254</v>
      </c>
      <c r="C44" s="115"/>
      <c r="D44" s="141">
        <v>95</v>
      </c>
      <c r="E44" s="20"/>
      <c r="F44" s="20"/>
      <c r="G44" s="141">
        <v>100</v>
      </c>
      <c r="H44" s="127">
        <v>98</v>
      </c>
      <c r="I44" s="127">
        <v>99</v>
      </c>
      <c r="J44" s="20"/>
      <c r="K44" s="20"/>
      <c r="L44" s="20"/>
      <c r="M44" s="20"/>
      <c r="N44" s="20"/>
      <c r="O44" s="20"/>
      <c r="P44" s="127">
        <v>98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41">
        <v>103</v>
      </c>
      <c r="AJ44" s="20"/>
      <c r="AK44" s="20"/>
      <c r="AL44" s="20"/>
      <c r="AM44" s="187">
        <v>91</v>
      </c>
      <c r="AN44" s="20"/>
      <c r="AO44" s="187">
        <v>102</v>
      </c>
      <c r="AP44" s="20"/>
      <c r="AQ44" s="20"/>
      <c r="AR44" s="20"/>
      <c r="AS44" s="20"/>
      <c r="AT44" s="20"/>
      <c r="AU44" s="20"/>
      <c r="AV44" s="20"/>
      <c r="AW44" s="20"/>
      <c r="AX44" s="117"/>
      <c r="AY44" s="117"/>
      <c r="AZ44" s="117"/>
      <c r="BA44" s="117"/>
      <c r="BB44" s="117"/>
      <c r="BC44" s="117"/>
      <c r="BD44" s="117"/>
      <c r="BE44" s="117"/>
    </row>
    <row r="45" spans="2:57" ht="15">
      <c r="B45" s="169">
        <v>42261</v>
      </c>
      <c r="C45" s="157">
        <v>106</v>
      </c>
      <c r="D45" s="199">
        <v>115</v>
      </c>
      <c r="E45" s="127">
        <v>102</v>
      </c>
      <c r="F45" s="20"/>
      <c r="G45" s="128">
        <v>98</v>
      </c>
      <c r="H45" s="20"/>
      <c r="I45" s="20"/>
      <c r="J45" s="20"/>
      <c r="K45" s="20"/>
      <c r="L45" s="20"/>
      <c r="M45" s="20"/>
      <c r="N45" s="20"/>
      <c r="O45" s="20"/>
      <c r="P45" s="199">
        <v>101</v>
      </c>
      <c r="Q45" s="20"/>
      <c r="R45" s="20"/>
      <c r="S45" s="20"/>
      <c r="T45" s="20"/>
      <c r="U45" s="20"/>
      <c r="V45" s="20"/>
      <c r="W45" s="20"/>
      <c r="X45" s="20"/>
      <c r="Y45" s="20"/>
      <c r="Z45" s="127">
        <v>108</v>
      </c>
      <c r="AA45" s="20"/>
      <c r="AB45" s="20"/>
      <c r="AC45" s="20"/>
      <c r="AD45" s="20"/>
      <c r="AE45" s="158">
        <v>121</v>
      </c>
      <c r="AF45" s="20"/>
      <c r="AG45" s="20"/>
      <c r="AH45" s="20"/>
      <c r="AI45" s="128">
        <v>106</v>
      </c>
      <c r="AJ45" s="20"/>
      <c r="AK45" s="20"/>
      <c r="AL45" s="20"/>
      <c r="AM45" s="20"/>
      <c r="AN45" s="20"/>
      <c r="AO45" s="20"/>
      <c r="AP45" s="199">
        <v>112</v>
      </c>
      <c r="AQ45" s="158">
        <v>108</v>
      </c>
      <c r="AR45" s="128">
        <v>100</v>
      </c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</row>
    <row r="46" spans="2:57" ht="15">
      <c r="B46" s="169">
        <v>42268</v>
      </c>
      <c r="C46" s="185">
        <v>109</v>
      </c>
      <c r="D46" s="141">
        <v>92</v>
      </c>
      <c r="E46" s="20"/>
      <c r="F46" s="20"/>
      <c r="G46" s="158">
        <v>96</v>
      </c>
      <c r="H46" s="20"/>
      <c r="I46" s="158">
        <v>109</v>
      </c>
      <c r="J46" s="20"/>
      <c r="K46" s="20"/>
      <c r="L46" s="127">
        <v>115</v>
      </c>
      <c r="M46" s="128">
        <v>78</v>
      </c>
      <c r="N46" s="127">
        <v>93</v>
      </c>
      <c r="O46" s="20">
        <v>93</v>
      </c>
      <c r="P46" s="20"/>
      <c r="Q46" s="20"/>
      <c r="R46" s="20"/>
      <c r="S46" s="141">
        <v>108</v>
      </c>
      <c r="T46" s="20"/>
      <c r="U46" s="20"/>
      <c r="V46" s="20"/>
      <c r="W46" s="20"/>
      <c r="X46" s="141">
        <v>98</v>
      </c>
      <c r="Y46" s="20"/>
      <c r="Z46" s="128">
        <v>99</v>
      </c>
      <c r="AA46" s="20"/>
      <c r="AB46" s="20"/>
      <c r="AC46" s="20"/>
      <c r="AD46" s="20"/>
      <c r="AE46" s="127">
        <v>113</v>
      </c>
      <c r="AF46" s="20"/>
      <c r="AG46" s="20"/>
      <c r="AH46" s="20"/>
      <c r="AI46" s="158">
        <v>97</v>
      </c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</row>
    <row r="47" spans="2:57" ht="15">
      <c r="B47" s="169">
        <v>42275</v>
      </c>
      <c r="C47" s="254">
        <v>106</v>
      </c>
      <c r="D47" s="127">
        <v>105</v>
      </c>
      <c r="E47" s="127">
        <v>107</v>
      </c>
      <c r="F47" s="20"/>
      <c r="G47" s="256">
        <v>100</v>
      </c>
      <c r="H47" s="127">
        <v>110</v>
      </c>
      <c r="I47" s="187">
        <v>105</v>
      </c>
      <c r="J47" s="20"/>
      <c r="K47" s="20"/>
      <c r="L47" s="234">
        <v>104</v>
      </c>
      <c r="M47" s="255" t="s">
        <v>107</v>
      </c>
      <c r="N47" s="234">
        <v>92</v>
      </c>
      <c r="O47" s="187">
        <v>93</v>
      </c>
      <c r="P47" s="20"/>
      <c r="Q47" s="20"/>
      <c r="R47" s="20"/>
      <c r="S47" s="187">
        <v>87</v>
      </c>
      <c r="T47" s="20"/>
      <c r="U47" s="20"/>
      <c r="V47" s="20"/>
      <c r="W47" s="20"/>
      <c r="X47" s="20"/>
      <c r="Y47" s="20"/>
      <c r="Z47" s="20"/>
      <c r="AA47" s="20"/>
      <c r="AB47" s="20"/>
      <c r="AC47" s="256">
        <v>90</v>
      </c>
      <c r="AD47" s="20"/>
      <c r="AE47" s="20"/>
      <c r="AF47" s="234">
        <v>105</v>
      </c>
      <c r="AG47" s="20"/>
      <c r="AH47" s="20"/>
      <c r="AI47" s="20"/>
      <c r="AJ47" s="20"/>
      <c r="AK47" s="20"/>
      <c r="AL47" s="20"/>
      <c r="AM47" s="20"/>
      <c r="AN47" s="20"/>
      <c r="AO47" s="127">
        <v>112</v>
      </c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</row>
    <row r="48" spans="2:57" ht="15">
      <c r="B48" s="169">
        <v>42282</v>
      </c>
      <c r="C48" s="143">
        <v>106</v>
      </c>
      <c r="D48" s="128">
        <v>106</v>
      </c>
      <c r="E48" s="141">
        <v>112</v>
      </c>
      <c r="F48" s="20"/>
      <c r="G48" s="127">
        <v>92</v>
      </c>
      <c r="H48" s="128">
        <v>110</v>
      </c>
      <c r="I48" s="141">
        <v>112</v>
      </c>
      <c r="J48" s="20"/>
      <c r="K48" s="158">
        <v>92</v>
      </c>
      <c r="L48" s="20"/>
      <c r="M48" s="20"/>
      <c r="N48" s="127">
        <v>107</v>
      </c>
      <c r="O48" s="127">
        <v>96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41">
        <v>102</v>
      </c>
      <c r="AA48" s="20"/>
      <c r="AB48" s="20"/>
      <c r="AC48" s="20"/>
      <c r="AD48" s="20"/>
      <c r="AE48" s="20"/>
      <c r="AF48" s="20"/>
      <c r="AG48" s="20"/>
      <c r="AH48" s="20"/>
      <c r="AI48" s="158">
        <v>98</v>
      </c>
      <c r="AJ48" s="20"/>
      <c r="AK48" s="20"/>
      <c r="AL48" s="20"/>
      <c r="AM48" s="20"/>
      <c r="AN48" s="20"/>
      <c r="AO48" s="20"/>
      <c r="AP48" s="20"/>
      <c r="AQ48" s="128">
        <v>111</v>
      </c>
      <c r="AR48" s="158">
        <v>107</v>
      </c>
      <c r="AS48" s="158">
        <v>107</v>
      </c>
      <c r="AT48" s="20"/>
      <c r="AU48" s="20"/>
      <c r="AV48" s="20"/>
      <c r="AW48" s="20"/>
      <c r="AX48" s="127">
        <v>107</v>
      </c>
      <c r="AY48" s="117"/>
      <c r="AZ48" s="117"/>
      <c r="BA48" s="117"/>
      <c r="BB48" s="117"/>
      <c r="BC48" s="117"/>
      <c r="BD48" s="117"/>
      <c r="BE48" s="117"/>
    </row>
    <row r="49" spans="2:57" ht="15">
      <c r="B49" s="169">
        <v>42289</v>
      </c>
      <c r="C49" s="185">
        <v>98</v>
      </c>
      <c r="D49" s="199">
        <v>102</v>
      </c>
      <c r="E49" s="128">
        <v>109</v>
      </c>
      <c r="F49" s="20"/>
      <c r="G49" s="20"/>
      <c r="H49" s="199">
        <v>110</v>
      </c>
      <c r="I49" s="127">
        <v>115</v>
      </c>
      <c r="J49" s="128">
        <v>99</v>
      </c>
      <c r="K49" s="20"/>
      <c r="L49" s="20"/>
      <c r="M49" s="20"/>
      <c r="N49" s="20"/>
      <c r="O49" s="127">
        <v>95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99">
        <v>103</v>
      </c>
      <c r="AA49" s="20"/>
      <c r="AB49" s="20"/>
      <c r="AC49" s="20"/>
      <c r="AD49" s="20"/>
      <c r="AE49" s="141">
        <v>113</v>
      </c>
      <c r="AF49" s="20"/>
      <c r="AG49" s="20"/>
      <c r="AH49" s="20"/>
      <c r="AI49" s="127">
        <v>97</v>
      </c>
      <c r="AJ49" s="20"/>
      <c r="AK49" s="20"/>
      <c r="AL49" s="20"/>
      <c r="AM49" s="20"/>
      <c r="AN49" s="20"/>
      <c r="AO49" s="20"/>
      <c r="AP49" s="20"/>
      <c r="AQ49" s="141">
        <v>110</v>
      </c>
      <c r="AR49" s="127">
        <v>100</v>
      </c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0" spans="2:57" ht="15">
      <c r="B50" s="169" t="s">
        <v>159</v>
      </c>
      <c r="C50" s="115"/>
      <c r="D50" s="127">
        <v>93</v>
      </c>
      <c r="E50" s="128">
        <v>105</v>
      </c>
      <c r="F50" s="235">
        <v>88</v>
      </c>
      <c r="G50" s="127">
        <v>94</v>
      </c>
      <c r="H50" s="164">
        <v>99</v>
      </c>
      <c r="I50" s="20"/>
      <c r="J50" s="235">
        <v>103</v>
      </c>
      <c r="K50" s="20"/>
      <c r="L50" s="20"/>
      <c r="M50" s="235">
        <v>78</v>
      </c>
      <c r="N50" s="20"/>
      <c r="O50" s="20"/>
      <c r="P50" s="127">
        <v>111</v>
      </c>
      <c r="Q50" s="20"/>
      <c r="R50" s="20"/>
      <c r="S50" s="128">
        <v>104</v>
      </c>
      <c r="T50" s="20"/>
      <c r="U50" s="20"/>
      <c r="V50" s="20"/>
      <c r="W50" s="128">
        <v>113</v>
      </c>
      <c r="X50" s="164">
        <v>97</v>
      </c>
      <c r="Y50" s="20"/>
      <c r="Z50" s="127">
        <v>102</v>
      </c>
      <c r="AA50" s="20"/>
      <c r="AB50" s="20"/>
      <c r="AC50" s="20"/>
      <c r="AD50" s="20"/>
      <c r="AE50" s="20"/>
      <c r="AF50" s="20"/>
      <c r="AG50" s="20"/>
      <c r="AH50" s="20"/>
      <c r="AI50" s="164">
        <v>101</v>
      </c>
      <c r="AJ50" s="20"/>
      <c r="AK50" s="20"/>
      <c r="AL50" s="20"/>
      <c r="AM50" s="20"/>
      <c r="AN50" s="20"/>
      <c r="AO50" s="258">
        <v>98</v>
      </c>
      <c r="AP50" s="20"/>
      <c r="AQ50" s="199">
        <v>112</v>
      </c>
      <c r="AR50" s="258">
        <v>105</v>
      </c>
      <c r="AS50" s="20"/>
      <c r="AT50" s="20"/>
      <c r="AU50" s="199">
        <v>94</v>
      </c>
      <c r="AV50" s="20"/>
      <c r="AW50" s="20"/>
      <c r="AX50" s="258">
        <v>94</v>
      </c>
      <c r="AY50" s="199">
        <v>106</v>
      </c>
      <c r="AZ50" s="117"/>
      <c r="BA50" s="117"/>
      <c r="BB50" s="117"/>
      <c r="BC50" s="117"/>
      <c r="BD50" s="117"/>
      <c r="BE50" s="117"/>
    </row>
    <row r="51" spans="2:57" s="2" customFormat="1" ht="15">
      <c r="B51" s="169">
        <v>42303</v>
      </c>
      <c r="C51" s="115"/>
      <c r="D51" s="164">
        <v>98</v>
      </c>
      <c r="E51" s="141">
        <v>104</v>
      </c>
      <c r="F51" s="20"/>
      <c r="G51" s="20"/>
      <c r="H51" s="164">
        <v>111</v>
      </c>
      <c r="I51" s="141">
        <v>99</v>
      </c>
      <c r="J51" s="164">
        <v>98</v>
      </c>
      <c r="K51" s="199">
        <v>95</v>
      </c>
      <c r="L51" s="127">
        <v>120</v>
      </c>
      <c r="M51" s="20"/>
      <c r="N51" s="199">
        <v>108</v>
      </c>
      <c r="O51" s="20"/>
      <c r="P51" s="20"/>
      <c r="Q51" s="20"/>
      <c r="R51" s="20"/>
      <c r="S51" s="20"/>
      <c r="T51" s="20"/>
      <c r="U51" s="141">
        <v>105</v>
      </c>
      <c r="V51" s="20"/>
      <c r="W51" s="164">
        <v>100</v>
      </c>
      <c r="X51" s="20"/>
      <c r="Y51" s="20"/>
      <c r="Z51" s="20"/>
      <c r="AA51" s="20"/>
      <c r="AB51" s="20"/>
      <c r="AC51" s="20"/>
      <c r="AD51" s="199">
        <v>108</v>
      </c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199">
        <v>108</v>
      </c>
      <c r="AT51" s="127">
        <v>102</v>
      </c>
      <c r="AU51" s="127">
        <v>95</v>
      </c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2:57" ht="15">
      <c r="B52" s="169">
        <v>42310</v>
      </c>
      <c r="C52" s="115"/>
      <c r="D52" s="141">
        <v>109</v>
      </c>
      <c r="E52" s="127">
        <v>109</v>
      </c>
      <c r="F52" s="20"/>
      <c r="G52" s="20"/>
      <c r="H52" s="141">
        <v>116</v>
      </c>
      <c r="I52" s="128">
        <v>112</v>
      </c>
      <c r="J52" s="199">
        <v>99</v>
      </c>
      <c r="K52" s="127">
        <v>101</v>
      </c>
      <c r="L52" s="20"/>
      <c r="M52" s="20"/>
      <c r="N52" s="20"/>
      <c r="O52" s="20"/>
      <c r="P52" s="199">
        <v>113</v>
      </c>
      <c r="Q52" s="20"/>
      <c r="R52" s="20"/>
      <c r="S52" s="20"/>
      <c r="T52" s="20"/>
      <c r="U52" s="20"/>
      <c r="V52" s="20"/>
      <c r="W52" s="127">
        <v>115</v>
      </c>
      <c r="X52" s="20"/>
      <c r="Y52" s="128">
        <v>92</v>
      </c>
      <c r="Z52" s="141">
        <v>103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199">
        <v>101</v>
      </c>
      <c r="AP52" s="20"/>
      <c r="AQ52" s="141">
        <v>107</v>
      </c>
      <c r="AR52" s="128">
        <v>106</v>
      </c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:57" ht="15">
      <c r="B53" s="169" t="s">
        <v>161</v>
      </c>
      <c r="C53" s="115"/>
      <c r="D53" s="127">
        <v>97</v>
      </c>
      <c r="E53" s="141">
        <v>96</v>
      </c>
      <c r="F53" s="20"/>
      <c r="G53" s="127">
        <v>94</v>
      </c>
      <c r="H53" s="128">
        <v>100</v>
      </c>
      <c r="I53" s="141">
        <v>105</v>
      </c>
      <c r="J53" s="128">
        <v>90</v>
      </c>
      <c r="K53" s="20"/>
      <c r="L53" s="20"/>
      <c r="M53" s="20"/>
      <c r="N53" s="20"/>
      <c r="O53" s="128">
        <v>89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141">
        <v>96</v>
      </c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</row>
    <row r="54" spans="2:57" ht="15">
      <c r="B54" s="169">
        <v>42324</v>
      </c>
      <c r="C54" s="115"/>
      <c r="D54" s="127">
        <v>100</v>
      </c>
      <c r="E54" s="20"/>
      <c r="F54" s="20"/>
      <c r="G54" s="199">
        <v>107</v>
      </c>
      <c r="H54" s="20"/>
      <c r="I54" s="164">
        <v>107</v>
      </c>
      <c r="J54" s="199">
        <v>95</v>
      </c>
      <c r="K54" s="20"/>
      <c r="L54" s="20"/>
      <c r="M54" s="20"/>
      <c r="N54" s="164">
        <v>116</v>
      </c>
      <c r="O54" s="127">
        <v>97</v>
      </c>
      <c r="P54" s="20"/>
      <c r="Q54" s="20"/>
      <c r="R54" s="20"/>
      <c r="S54" s="128">
        <v>101</v>
      </c>
      <c r="T54" s="20"/>
      <c r="U54" s="127">
        <v>107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128">
        <v>120</v>
      </c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2:57" ht="15">
      <c r="B55" s="169">
        <v>42331</v>
      </c>
      <c r="C55" s="115"/>
      <c r="D55" s="212">
        <v>106</v>
      </c>
      <c r="E55" s="128">
        <v>118</v>
      </c>
      <c r="F55" s="212">
        <v>102</v>
      </c>
      <c r="G55" s="127">
        <v>101</v>
      </c>
      <c r="H55" s="127">
        <v>112</v>
      </c>
      <c r="I55" s="141">
        <v>110</v>
      </c>
      <c r="J55" s="141">
        <v>104</v>
      </c>
      <c r="K55" s="20"/>
      <c r="L55" s="20"/>
      <c r="M55" s="20"/>
      <c r="N55" s="20"/>
      <c r="O55" s="20"/>
      <c r="P55" s="212">
        <v>110</v>
      </c>
      <c r="Q55" s="20"/>
      <c r="R55" s="20"/>
      <c r="S55" s="141">
        <v>109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127">
        <v>111</v>
      </c>
      <c r="AP55" s="20"/>
      <c r="AQ55" s="128">
        <v>119</v>
      </c>
      <c r="AR55" s="212">
        <v>121</v>
      </c>
      <c r="AS55" s="20"/>
      <c r="AT55" s="20"/>
      <c r="AU55" s="20"/>
      <c r="AV55" s="20"/>
      <c r="AW55" s="20"/>
      <c r="AX55" s="20"/>
      <c r="AY55" s="20"/>
      <c r="AZ55" s="128">
        <v>117</v>
      </c>
      <c r="BA55" s="117"/>
      <c r="BB55" s="117"/>
      <c r="BC55" s="117"/>
      <c r="BD55" s="117"/>
      <c r="BE55" s="117"/>
    </row>
    <row r="56" spans="2:57" s="2" customFormat="1" ht="15">
      <c r="B56" s="169">
        <v>42338</v>
      </c>
      <c r="C56" s="115"/>
      <c r="D56" s="164">
        <v>107</v>
      </c>
      <c r="E56" s="164">
        <v>125</v>
      </c>
      <c r="F56" s="20"/>
      <c r="G56" s="20"/>
      <c r="H56" s="164">
        <v>116</v>
      </c>
      <c r="I56" s="20"/>
      <c r="J56" s="127">
        <v>109</v>
      </c>
      <c r="K56" s="20"/>
      <c r="L56" s="20"/>
      <c r="M56" s="20"/>
      <c r="N56" s="127">
        <v>109</v>
      </c>
      <c r="O56" s="20"/>
      <c r="P56" s="20"/>
      <c r="Q56" s="20"/>
      <c r="R56" s="20"/>
      <c r="S56" s="164">
        <v>113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27">
        <v>112</v>
      </c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2:57" ht="15">
      <c r="B57" s="169">
        <v>42345</v>
      </c>
      <c r="C57" s="115"/>
      <c r="D57" s="128">
        <v>118</v>
      </c>
      <c r="E57" s="20"/>
      <c r="F57" s="20"/>
      <c r="G57" s="20"/>
      <c r="H57" s="128">
        <v>113</v>
      </c>
      <c r="I57" s="20"/>
      <c r="J57" s="141">
        <v>107</v>
      </c>
      <c r="K57" s="20"/>
      <c r="L57" s="20"/>
      <c r="M57" s="20"/>
      <c r="N57" s="20"/>
      <c r="O57" s="127">
        <v>100</v>
      </c>
      <c r="P57" s="141">
        <v>107</v>
      </c>
      <c r="Q57" s="20"/>
      <c r="R57" s="20"/>
      <c r="S57" s="127">
        <v>115</v>
      </c>
      <c r="T57" s="20"/>
      <c r="U57" s="20"/>
      <c r="V57" s="20"/>
      <c r="W57" s="141">
        <v>123</v>
      </c>
      <c r="X57" s="127">
        <v>102</v>
      </c>
      <c r="Y57" s="141">
        <v>105</v>
      </c>
      <c r="Z57" s="20"/>
      <c r="AA57" s="20"/>
      <c r="AB57" s="20"/>
      <c r="AC57" s="20"/>
      <c r="AD57" s="20"/>
      <c r="AE57" s="20"/>
      <c r="AF57" s="20"/>
      <c r="AG57" s="20"/>
      <c r="AH57" s="20"/>
      <c r="AI57" s="128">
        <v>98</v>
      </c>
      <c r="AJ57" s="20"/>
      <c r="AK57" s="20"/>
      <c r="AL57" s="20"/>
      <c r="AM57" s="20"/>
      <c r="AN57" s="20"/>
      <c r="AO57" s="128">
        <v>107</v>
      </c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</row>
    <row r="58" spans="2:57" ht="15">
      <c r="B58" s="169">
        <v>42352</v>
      </c>
      <c r="C58" s="115"/>
      <c r="D58" s="127">
        <v>100</v>
      </c>
      <c r="E58" s="127">
        <v>119</v>
      </c>
      <c r="F58" s="20"/>
      <c r="G58" s="20"/>
      <c r="H58" s="20"/>
      <c r="I58" s="141">
        <v>117</v>
      </c>
      <c r="J58" s="128">
        <v>101</v>
      </c>
      <c r="K58" s="20"/>
      <c r="L58" s="127">
        <v>111</v>
      </c>
      <c r="M58" s="20"/>
      <c r="N58" s="128">
        <v>101</v>
      </c>
      <c r="O58" s="141">
        <v>91</v>
      </c>
      <c r="P58" s="20"/>
      <c r="Q58" s="20"/>
      <c r="R58" s="20"/>
      <c r="S58" s="20"/>
      <c r="T58" s="20"/>
      <c r="U58" s="141">
        <v>117</v>
      </c>
      <c r="V58" s="20"/>
      <c r="W58" s="20"/>
      <c r="X58" s="20"/>
      <c r="Y58" s="128">
        <v>95</v>
      </c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</row>
    <row r="59" spans="2:57" ht="15">
      <c r="B59" s="169">
        <v>42359</v>
      </c>
      <c r="C59" s="273">
        <v>108</v>
      </c>
      <c r="D59" s="212">
        <v>122</v>
      </c>
      <c r="E59" s="141">
        <v>113</v>
      </c>
      <c r="F59" s="141">
        <v>100</v>
      </c>
      <c r="G59" s="20"/>
      <c r="H59" s="127">
        <v>112</v>
      </c>
      <c r="I59" s="20"/>
      <c r="J59" s="127">
        <v>98</v>
      </c>
      <c r="K59" s="20"/>
      <c r="L59" s="20"/>
      <c r="M59" s="20"/>
      <c r="N59" s="20"/>
      <c r="O59" s="212">
        <v>108</v>
      </c>
      <c r="P59" s="212">
        <v>111</v>
      </c>
      <c r="Q59" s="20"/>
      <c r="R59" s="20"/>
      <c r="S59" s="128">
        <v>102</v>
      </c>
      <c r="T59" s="20"/>
      <c r="U59" s="20"/>
      <c r="V59" s="20"/>
      <c r="W59" s="20"/>
      <c r="X59" s="20"/>
      <c r="Y59" s="141">
        <v>105</v>
      </c>
      <c r="Z59" s="128">
        <v>111</v>
      </c>
      <c r="AA59" s="20"/>
      <c r="AB59" s="20"/>
      <c r="AC59" s="20"/>
      <c r="AD59" s="20"/>
      <c r="AE59" s="127">
        <v>114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28">
        <v>112</v>
      </c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</row>
    <row r="60" spans="2:57" ht="15">
      <c r="B60" s="169">
        <v>42366</v>
      </c>
      <c r="C60" s="143">
        <v>111</v>
      </c>
      <c r="D60" s="127">
        <v>102</v>
      </c>
      <c r="E60" s="20"/>
      <c r="F60" s="127">
        <v>104</v>
      </c>
      <c r="G60" s="20"/>
      <c r="H60" s="20"/>
      <c r="I60" s="20"/>
      <c r="J60" s="141">
        <v>106</v>
      </c>
      <c r="K60" s="20"/>
      <c r="L60" s="20"/>
      <c r="M60" s="20"/>
      <c r="N60" s="20"/>
      <c r="O60" s="20"/>
      <c r="P60" s="20"/>
      <c r="Q60" s="20"/>
      <c r="R60" s="20"/>
      <c r="S60" s="141">
        <v>104</v>
      </c>
      <c r="T60" s="20"/>
      <c r="U60" s="20"/>
      <c r="V60" s="20"/>
      <c r="W60" s="20"/>
      <c r="X60" s="141">
        <v>101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27">
        <v>104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117"/>
      <c r="AT60" s="117"/>
      <c r="AU60" s="117"/>
      <c r="AV60" s="117"/>
      <c r="AW60" s="117"/>
      <c r="AX60" s="117"/>
      <c r="AY60" s="117"/>
      <c r="AZ60" s="117"/>
      <c r="BA60" s="127">
        <v>123</v>
      </c>
      <c r="BB60" s="117"/>
      <c r="BC60" s="117"/>
      <c r="BD60" s="117"/>
      <c r="BE60" s="117"/>
    </row>
    <row r="61" spans="2:57" ht="15">
      <c r="B61" s="169"/>
      <c r="C61" s="1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</row>
    <row r="65498" ht="15">
      <c r="IV65498">
        <v>7</v>
      </c>
    </row>
  </sheetData>
  <sheetProtection/>
  <printOptions horizontalCentered="1" verticalCentered="1"/>
  <pageMargins left="0.1968503937007874" right="0.1968503937007874" top="0.6692913385826772" bottom="0.7480314960629921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F11" sqref="AF11"/>
    </sheetView>
  </sheetViews>
  <sheetFormatPr defaultColWidth="11.421875" defaultRowHeight="15"/>
  <cols>
    <col min="1" max="1" width="2.851562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42187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5" width="7.421875" style="0" customWidth="1"/>
    <col min="26" max="26" width="3.421875" style="0" hidden="1" customWidth="1"/>
    <col min="27" max="27" width="5.4218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90</v>
      </c>
      <c r="M1" t="s">
        <v>7</v>
      </c>
      <c r="N1" s="45">
        <v>42366</v>
      </c>
    </row>
    <row r="2" ht="15">
      <c r="N2" s="247"/>
    </row>
    <row r="3" spans="3:25" ht="15">
      <c r="C3" s="15" t="s">
        <v>11</v>
      </c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 t="s">
        <v>12</v>
      </c>
      <c r="N3" s="15"/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 t="s">
        <v>13</v>
      </c>
      <c r="Y3" s="15" t="s">
        <v>14</v>
      </c>
    </row>
    <row r="4" spans="3:25" ht="15">
      <c r="C4" s="16" t="s">
        <v>15</v>
      </c>
      <c r="D4" s="20">
        <v>443</v>
      </c>
      <c r="E4" s="20">
        <v>326</v>
      </c>
      <c r="F4" s="20">
        <v>351</v>
      </c>
      <c r="G4" s="20">
        <v>164</v>
      </c>
      <c r="H4" s="20">
        <v>324</v>
      </c>
      <c r="I4" s="20">
        <v>145</v>
      </c>
      <c r="J4" s="20">
        <v>465</v>
      </c>
      <c r="K4" s="20">
        <v>315</v>
      </c>
      <c r="L4" s="20">
        <v>326</v>
      </c>
      <c r="M4" s="20">
        <f>SUM(D4:L4)</f>
        <v>2859</v>
      </c>
      <c r="N4" s="25"/>
      <c r="O4" s="20">
        <v>486</v>
      </c>
      <c r="P4" s="20">
        <v>356</v>
      </c>
      <c r="Q4" s="20">
        <v>147</v>
      </c>
      <c r="R4" s="20">
        <v>445</v>
      </c>
      <c r="S4" s="20">
        <v>153</v>
      </c>
      <c r="T4" s="20">
        <v>386</v>
      </c>
      <c r="U4" s="20">
        <v>435</v>
      </c>
      <c r="V4" s="20">
        <v>361</v>
      </c>
      <c r="W4" s="20">
        <v>149</v>
      </c>
      <c r="X4" s="20">
        <f>SUM(O4:W4)</f>
        <v>2918</v>
      </c>
      <c r="Y4" s="20">
        <f>M4+X4</f>
        <v>5777</v>
      </c>
    </row>
    <row r="5" spans="3:25" ht="15">
      <c r="C5" s="17" t="s">
        <v>16</v>
      </c>
      <c r="D5" s="19">
        <v>443</v>
      </c>
      <c r="E5" s="19">
        <v>320</v>
      </c>
      <c r="F5" s="237">
        <v>345</v>
      </c>
      <c r="G5" s="19">
        <v>156</v>
      </c>
      <c r="H5" s="19">
        <v>315</v>
      </c>
      <c r="I5" s="19">
        <v>140</v>
      </c>
      <c r="J5" s="19">
        <v>465</v>
      </c>
      <c r="K5" s="19">
        <v>315</v>
      </c>
      <c r="L5" s="19">
        <v>326</v>
      </c>
      <c r="M5" s="19">
        <f>SUM(D5:L5)</f>
        <v>2825</v>
      </c>
      <c r="N5" s="25"/>
      <c r="O5" s="19">
        <v>470</v>
      </c>
      <c r="P5" s="19">
        <v>351</v>
      </c>
      <c r="Q5" s="19">
        <v>140</v>
      </c>
      <c r="R5" s="19">
        <v>440</v>
      </c>
      <c r="S5" s="19">
        <v>147</v>
      </c>
      <c r="T5" s="19">
        <v>386</v>
      </c>
      <c r="U5" s="19">
        <v>435</v>
      </c>
      <c r="V5" s="19">
        <v>324</v>
      </c>
      <c r="W5" s="19">
        <v>149</v>
      </c>
      <c r="X5" s="19">
        <f>SUM(O5:W5)</f>
        <v>2842</v>
      </c>
      <c r="Y5" s="19">
        <f>M5+X5</f>
        <v>5667</v>
      </c>
    </row>
    <row r="6" spans="3:25" ht="15">
      <c r="C6" s="18" t="s">
        <v>17</v>
      </c>
      <c r="D6" s="26">
        <v>393</v>
      </c>
      <c r="E6" s="26">
        <v>287</v>
      </c>
      <c r="F6" s="26">
        <v>304</v>
      </c>
      <c r="G6" s="26">
        <v>126</v>
      </c>
      <c r="H6" s="26">
        <v>262</v>
      </c>
      <c r="I6" s="26">
        <v>123</v>
      </c>
      <c r="J6" s="26">
        <v>414</v>
      </c>
      <c r="K6" s="26">
        <v>273</v>
      </c>
      <c r="L6" s="26">
        <v>254</v>
      </c>
      <c r="M6" s="26">
        <f>SUM(D6:L6)</f>
        <v>2436</v>
      </c>
      <c r="N6" s="25"/>
      <c r="O6" s="26">
        <v>404</v>
      </c>
      <c r="P6" s="26">
        <v>315</v>
      </c>
      <c r="Q6" s="26">
        <v>118</v>
      </c>
      <c r="R6" s="26">
        <v>383</v>
      </c>
      <c r="S6" s="26">
        <v>108</v>
      </c>
      <c r="T6" s="26">
        <v>340</v>
      </c>
      <c r="U6" s="26">
        <v>383</v>
      </c>
      <c r="V6" s="26">
        <v>283</v>
      </c>
      <c r="W6" s="26">
        <v>101</v>
      </c>
      <c r="X6" s="26">
        <f>SUM(O6:W6)</f>
        <v>2435</v>
      </c>
      <c r="Y6" s="26">
        <f>M6+X6</f>
        <v>4871</v>
      </c>
    </row>
    <row r="7" spans="3:25" ht="15.75">
      <c r="C7" s="27" t="s">
        <v>18</v>
      </c>
      <c r="D7" s="28">
        <v>5</v>
      </c>
      <c r="E7" s="28">
        <v>4</v>
      </c>
      <c r="F7" s="28">
        <v>4</v>
      </c>
      <c r="G7" s="28">
        <v>3</v>
      </c>
      <c r="H7" s="28">
        <v>4</v>
      </c>
      <c r="I7" s="28">
        <v>3</v>
      </c>
      <c r="J7" s="28">
        <v>5</v>
      </c>
      <c r="K7" s="28">
        <v>4</v>
      </c>
      <c r="L7" s="28">
        <v>4</v>
      </c>
      <c r="M7" s="28">
        <f>SUM(D7:L7)</f>
        <v>36</v>
      </c>
      <c r="N7" s="24"/>
      <c r="O7" s="28">
        <v>5</v>
      </c>
      <c r="P7" s="28">
        <v>4</v>
      </c>
      <c r="Q7" s="28">
        <v>3</v>
      </c>
      <c r="R7" s="28">
        <v>5</v>
      </c>
      <c r="S7" s="28">
        <v>3</v>
      </c>
      <c r="T7" s="28">
        <v>4</v>
      </c>
      <c r="U7" s="28">
        <v>5</v>
      </c>
      <c r="V7" s="28">
        <v>4</v>
      </c>
      <c r="W7" s="28">
        <v>3</v>
      </c>
      <c r="X7" s="28">
        <f>SUM(O7:W7)</f>
        <v>36</v>
      </c>
      <c r="Y7" s="28">
        <f>M7+X7</f>
        <v>72</v>
      </c>
    </row>
    <row r="8" spans="3:25" ht="15.75" thickBot="1">
      <c r="C8" s="79" t="s">
        <v>25</v>
      </c>
      <c r="D8" s="36">
        <v>18</v>
      </c>
      <c r="E8" s="36">
        <v>12</v>
      </c>
      <c r="F8" s="36">
        <v>6</v>
      </c>
      <c r="G8" s="36">
        <v>4</v>
      </c>
      <c r="H8" s="36">
        <v>2</v>
      </c>
      <c r="I8" s="36">
        <v>8</v>
      </c>
      <c r="J8" s="36">
        <v>16</v>
      </c>
      <c r="K8" s="36">
        <v>14</v>
      </c>
      <c r="L8" s="36">
        <v>10</v>
      </c>
      <c r="M8" s="36" t="s">
        <v>1</v>
      </c>
      <c r="N8" s="35"/>
      <c r="O8" s="36">
        <v>5</v>
      </c>
      <c r="P8" s="36">
        <v>3</v>
      </c>
      <c r="Q8" s="36">
        <v>15</v>
      </c>
      <c r="R8" s="36">
        <v>11</v>
      </c>
      <c r="S8" s="36">
        <v>13</v>
      </c>
      <c r="T8" s="36">
        <v>1</v>
      </c>
      <c r="U8" s="36">
        <v>17</v>
      </c>
      <c r="V8" s="36">
        <v>9</v>
      </c>
      <c r="W8" s="36">
        <v>7</v>
      </c>
      <c r="X8" s="36" t="s">
        <v>1</v>
      </c>
      <c r="Y8" s="34" t="s">
        <v>1</v>
      </c>
    </row>
    <row r="9" spans="2:25" ht="15">
      <c r="B9" s="87"/>
      <c r="C9" s="89" t="s">
        <v>45</v>
      </c>
      <c r="D9" s="81">
        <v>1</v>
      </c>
      <c r="E9" s="81">
        <v>1</v>
      </c>
      <c r="F9" s="81">
        <v>2</v>
      </c>
      <c r="G9" s="81">
        <v>2</v>
      </c>
      <c r="H9" s="81">
        <v>2</v>
      </c>
      <c r="I9" s="81">
        <v>1</v>
      </c>
      <c r="J9" s="81">
        <v>1</v>
      </c>
      <c r="K9" s="81">
        <v>1</v>
      </c>
      <c r="L9" s="81">
        <v>1</v>
      </c>
      <c r="M9" s="81">
        <f aca="true" t="shared" si="0" ref="M9:M14">SUM(D9:L9)</f>
        <v>12</v>
      </c>
      <c r="N9" s="89" t="str">
        <f aca="true" t="shared" si="1" ref="N9:N14">C9</f>
        <v>Coups rendus </v>
      </c>
      <c r="O9" s="81">
        <v>2</v>
      </c>
      <c r="P9" s="81">
        <v>2</v>
      </c>
      <c r="Q9" s="81">
        <v>1</v>
      </c>
      <c r="R9" s="81">
        <v>1</v>
      </c>
      <c r="S9" s="81">
        <v>1</v>
      </c>
      <c r="T9" s="81">
        <v>2</v>
      </c>
      <c r="U9" s="81">
        <v>1</v>
      </c>
      <c r="V9" s="81">
        <v>1</v>
      </c>
      <c r="W9" s="81">
        <v>2</v>
      </c>
      <c r="X9" s="81">
        <f aca="true" t="shared" si="2" ref="X9:X14">SUM(O9:W9)</f>
        <v>13</v>
      </c>
      <c r="Y9" s="82">
        <f aca="true" t="shared" si="3" ref="Y9:Y14">M9+X9</f>
        <v>25</v>
      </c>
    </row>
    <row r="10" spans="1:27" ht="15.75">
      <c r="A10" t="s">
        <v>1</v>
      </c>
      <c r="B10" s="133" t="s">
        <v>165</v>
      </c>
      <c r="C10" s="41" t="s">
        <v>46</v>
      </c>
      <c r="D10" s="41">
        <v>8</v>
      </c>
      <c r="E10" s="41">
        <v>5</v>
      </c>
      <c r="F10" s="41">
        <v>5</v>
      </c>
      <c r="G10" s="41">
        <v>4</v>
      </c>
      <c r="H10" s="41">
        <v>7</v>
      </c>
      <c r="I10" s="41">
        <v>5</v>
      </c>
      <c r="J10" s="41">
        <v>8</v>
      </c>
      <c r="K10" s="41">
        <v>7</v>
      </c>
      <c r="L10" s="246">
        <v>6</v>
      </c>
      <c r="M10" s="32">
        <f t="shared" si="0"/>
        <v>55</v>
      </c>
      <c r="N10" s="32" t="str">
        <f t="shared" si="1"/>
        <v>Score </v>
      </c>
      <c r="O10" s="41">
        <v>8</v>
      </c>
      <c r="P10" s="41">
        <v>5</v>
      </c>
      <c r="Q10" s="41">
        <v>4</v>
      </c>
      <c r="R10" s="41">
        <v>8</v>
      </c>
      <c r="S10" s="41">
        <v>5</v>
      </c>
      <c r="T10" s="41">
        <v>8</v>
      </c>
      <c r="U10" s="41">
        <v>8</v>
      </c>
      <c r="V10" s="41">
        <v>6</v>
      </c>
      <c r="W10" s="32">
        <v>4</v>
      </c>
      <c r="X10" s="32">
        <f t="shared" si="2"/>
        <v>56</v>
      </c>
      <c r="Y10" s="83">
        <f t="shared" si="3"/>
        <v>111</v>
      </c>
      <c r="Z10">
        <f>Y10-$Y$7</f>
        <v>39</v>
      </c>
      <c r="AA10">
        <f>Y10-$Y$7</f>
        <v>39</v>
      </c>
    </row>
    <row r="11" spans="2:27" ht="16.5" thickBot="1">
      <c r="B11" s="88"/>
      <c r="C11" s="90" t="s">
        <v>47</v>
      </c>
      <c r="D11" s="85">
        <f>IF((D10-(D$7+D9))=-1,3,(IF((D10-(D$7+D9))=-2,4,(IF((D10-(D$7+D9))=-3,5,(IF((D10-(D$7+D9))=0,2,(IF((D10-(D$7+D9))=1,1,(IF((D10-(D$7+D9))=2,0,(IF((D10-(D$7+D9))=3," ","  ")))))))))))))</f>
        <v>0</v>
      </c>
      <c r="E11" s="85">
        <f aca="true" t="shared" si="4" ref="E11:L11">IF((E10-(E$7+E9))=-1,3,(IF((E10-(E$7+E9))=-2,4,(IF((E10-(E$7+E9))=-3,5,(IF((E10-(E$7+E9))=0,2,(IF((E10-(E$7+E9))=1,1,(IF((E10-(E$7+E9))=2,0,(IF((E10-(E$7+E9))=3," ","  ")))))))))))))</f>
        <v>2</v>
      </c>
      <c r="F11" s="85">
        <f t="shared" si="4"/>
        <v>3</v>
      </c>
      <c r="G11" s="85">
        <f t="shared" si="4"/>
        <v>3</v>
      </c>
      <c r="H11" s="85">
        <f t="shared" si="4"/>
        <v>1</v>
      </c>
      <c r="I11" s="85">
        <f t="shared" si="4"/>
        <v>1</v>
      </c>
      <c r="J11" s="85">
        <f t="shared" si="4"/>
        <v>0</v>
      </c>
      <c r="K11" s="85">
        <f t="shared" si="4"/>
        <v>0</v>
      </c>
      <c r="L11" s="85">
        <f t="shared" si="4"/>
        <v>1</v>
      </c>
      <c r="M11" s="85">
        <f t="shared" si="0"/>
        <v>11</v>
      </c>
      <c r="N11" s="90" t="str">
        <f t="shared" si="1"/>
        <v>Stableford </v>
      </c>
      <c r="O11" s="85">
        <f>IF((O10-(O$7+O9))=-1,3,(IF((O10-(O$7+O9))=-2,4,(IF((O10-(O$7+O9))=-3,5,(IF((O10-(O$7+O9))=0,2,(IF((O10-(O$7+O9))=1,1,(IF((O10-(O$7+O9))=2,0,(IF((O10-(O$7+O9))=3," ","  ")))))))))))))</f>
        <v>1</v>
      </c>
      <c r="P11" s="85">
        <f aca="true" t="shared" si="5" ref="P11:W11">IF((P10-(P$7+P9))=-1,3,(IF((P10-(P$7+P9))=-2,4,(IF((P10-(P$7+P9))=-3,5,(IF((P10-(P$7+P9))=0,2,(IF((P10-(P$7+P9))=1,1,(IF((P10-(P$7+P9))=2,0,(IF((P10-(P$7+P9))=3," ","  ")))))))))))))</f>
        <v>3</v>
      </c>
      <c r="Q11" s="85">
        <f t="shared" si="5"/>
        <v>2</v>
      </c>
      <c r="R11" s="85">
        <f t="shared" si="5"/>
        <v>0</v>
      </c>
      <c r="S11" s="85">
        <f t="shared" si="5"/>
        <v>1</v>
      </c>
      <c r="T11" s="85">
        <f t="shared" si="5"/>
        <v>0</v>
      </c>
      <c r="U11" s="85">
        <f t="shared" si="5"/>
        <v>0</v>
      </c>
      <c r="V11" s="85">
        <f t="shared" si="5"/>
        <v>1</v>
      </c>
      <c r="W11" s="85">
        <f t="shared" si="5"/>
        <v>3</v>
      </c>
      <c r="X11" s="85">
        <f t="shared" si="2"/>
        <v>11</v>
      </c>
      <c r="Y11" s="86">
        <f>M11+X11</f>
        <v>22</v>
      </c>
      <c r="AA11" s="140"/>
    </row>
    <row r="12" spans="2:27" ht="15.75">
      <c r="B12" s="80"/>
      <c r="C12" s="97" t="s">
        <v>45</v>
      </c>
      <c r="D12" s="91">
        <v>1</v>
      </c>
      <c r="E12" s="91">
        <v>1</v>
      </c>
      <c r="F12" s="91">
        <v>1</v>
      </c>
      <c r="G12" s="91">
        <v>2</v>
      </c>
      <c r="H12" s="91">
        <v>2</v>
      </c>
      <c r="I12" s="91">
        <v>1</v>
      </c>
      <c r="J12" s="91">
        <v>1</v>
      </c>
      <c r="K12" s="91">
        <v>1</v>
      </c>
      <c r="L12" s="91">
        <v>1</v>
      </c>
      <c r="M12" s="91">
        <f t="shared" si="0"/>
        <v>11</v>
      </c>
      <c r="N12" s="97" t="str">
        <f t="shared" si="1"/>
        <v>Coups rendus </v>
      </c>
      <c r="O12" s="91">
        <v>1</v>
      </c>
      <c r="P12" s="91">
        <v>2</v>
      </c>
      <c r="Q12" s="91">
        <v>1</v>
      </c>
      <c r="R12" s="91">
        <v>1</v>
      </c>
      <c r="S12" s="91">
        <v>1</v>
      </c>
      <c r="T12" s="91">
        <v>2</v>
      </c>
      <c r="U12" s="91">
        <v>1</v>
      </c>
      <c r="V12" s="91">
        <v>1</v>
      </c>
      <c r="W12" s="91">
        <v>1</v>
      </c>
      <c r="X12" s="91">
        <f t="shared" si="2"/>
        <v>11</v>
      </c>
      <c r="Y12" s="92">
        <f t="shared" si="3"/>
        <v>22</v>
      </c>
      <c r="AA12" s="140"/>
    </row>
    <row r="13" spans="2:27" ht="15.75">
      <c r="B13" s="96" t="s">
        <v>41</v>
      </c>
      <c r="C13" s="41" t="s">
        <v>48</v>
      </c>
      <c r="D13" s="41">
        <v>7</v>
      </c>
      <c r="E13" s="41">
        <v>5</v>
      </c>
      <c r="F13" s="41">
        <v>4</v>
      </c>
      <c r="G13" s="41">
        <v>3</v>
      </c>
      <c r="H13" s="41">
        <v>8</v>
      </c>
      <c r="I13" s="41">
        <v>5</v>
      </c>
      <c r="J13" s="41">
        <v>5</v>
      </c>
      <c r="K13" s="41">
        <v>5</v>
      </c>
      <c r="L13" s="41">
        <v>7</v>
      </c>
      <c r="M13" s="32">
        <f t="shared" si="0"/>
        <v>49</v>
      </c>
      <c r="N13" s="32" t="str">
        <f t="shared" si="1"/>
        <v>Score</v>
      </c>
      <c r="O13" s="41">
        <v>7</v>
      </c>
      <c r="P13" s="41">
        <v>5</v>
      </c>
      <c r="Q13" s="41">
        <v>4</v>
      </c>
      <c r="R13" s="41">
        <v>7</v>
      </c>
      <c r="S13" s="41">
        <v>4</v>
      </c>
      <c r="T13" s="41">
        <v>8</v>
      </c>
      <c r="U13" s="41">
        <v>7</v>
      </c>
      <c r="V13" s="41">
        <v>7</v>
      </c>
      <c r="W13" s="41">
        <v>4</v>
      </c>
      <c r="X13" s="32">
        <f t="shared" si="2"/>
        <v>53</v>
      </c>
      <c r="Y13" s="83">
        <f t="shared" si="3"/>
        <v>102</v>
      </c>
      <c r="Z13">
        <f>Y13-$Y$7</f>
        <v>30</v>
      </c>
      <c r="AA13">
        <f>Y13-$Y$7</f>
        <v>30</v>
      </c>
    </row>
    <row r="14" spans="2:27" ht="16.5" thickBot="1">
      <c r="B14" s="84"/>
      <c r="C14" s="98" t="s">
        <v>47</v>
      </c>
      <c r="D14" s="93">
        <f>IF((D13-(D$7+D12))=-1,3,(IF((D13-(D$7+D12))=-2,4,(IF((D13-(D$7+D12))=-3,5,(IF((D13-(D$7+D12))=0,2,(IF((D13-(D$7+D12))=1,1,(IF((D13-(D$7+D12))=2,0,(IF((D13-(D$7+D12))=3," ","  ")))))))))))))</f>
        <v>1</v>
      </c>
      <c r="E14" s="93">
        <f aca="true" t="shared" si="6" ref="E14:L14">IF((E13-(E$7+E12))=-1,3,(IF((E13-(E$7+E12))=-2,4,(IF((E13-(E$7+E12))=-3,5,(IF((E13-(E$7+E12))=0,2,(IF((E13-(E$7+E12))=1,1,(IF((E13-(E$7+E12))=2,0,(IF((E13-(E$7+E12))=3," ","  ")))))))))))))</f>
        <v>2</v>
      </c>
      <c r="F14" s="93">
        <f t="shared" si="6"/>
        <v>3</v>
      </c>
      <c r="G14" s="93">
        <f t="shared" si="6"/>
        <v>4</v>
      </c>
      <c r="H14" s="93">
        <f t="shared" si="6"/>
        <v>0</v>
      </c>
      <c r="I14" s="93">
        <f t="shared" si="6"/>
        <v>1</v>
      </c>
      <c r="J14" s="93">
        <f t="shared" si="6"/>
        <v>3</v>
      </c>
      <c r="K14" s="93">
        <f t="shared" si="6"/>
        <v>2</v>
      </c>
      <c r="L14" s="93">
        <f t="shared" si="6"/>
        <v>0</v>
      </c>
      <c r="M14" s="93">
        <f t="shared" si="0"/>
        <v>16</v>
      </c>
      <c r="N14" s="98" t="str">
        <f t="shared" si="1"/>
        <v>Stableford </v>
      </c>
      <c r="O14" s="93">
        <f>IF((O13-(O$7+O12))=-1,3,(IF((O13-(O$7+O12))=-2,4,(IF((O13-(O$7+O12))=-3,5,(IF((O13-(O$7+O12))=0,2,(IF((O13-(O$7+O12))=1,1,(IF((O13-(O$7+O12))=2,0,(IF((O13-(O$7+O12))=3," ","  ")))))))))))))</f>
        <v>1</v>
      </c>
      <c r="P14" s="93">
        <f aca="true" t="shared" si="7" ref="P14:W14">IF((P13-(P$7+P12))=-1,3,(IF((P13-(P$7+P12))=-2,4,(IF((P13-(P$7+P12))=-3,5,(IF((P13-(P$7+P12))=0,2,(IF((P13-(P$7+P12))=1,1,(IF((P13-(P$7+P12))=2,0,(IF((P13-(P$7+P12))=3," ","  ")))))))))))))</f>
        <v>3</v>
      </c>
      <c r="Q14" s="93">
        <f t="shared" si="7"/>
        <v>2</v>
      </c>
      <c r="R14" s="93">
        <f t="shared" si="7"/>
        <v>1</v>
      </c>
      <c r="S14" s="93">
        <f t="shared" si="7"/>
        <v>2</v>
      </c>
      <c r="T14" s="93">
        <f t="shared" si="7"/>
        <v>0</v>
      </c>
      <c r="U14" s="93">
        <f t="shared" si="7"/>
        <v>1</v>
      </c>
      <c r="V14" s="93">
        <f t="shared" si="7"/>
        <v>0</v>
      </c>
      <c r="W14" s="93">
        <f t="shared" si="7"/>
        <v>2</v>
      </c>
      <c r="X14" s="93">
        <f t="shared" si="2"/>
        <v>12</v>
      </c>
      <c r="Y14" s="94">
        <f t="shared" si="3"/>
        <v>28</v>
      </c>
      <c r="AA14" s="140"/>
    </row>
    <row r="15" spans="2:27" ht="15.75" hidden="1">
      <c r="B15" s="87"/>
      <c r="C15" s="89" t="s">
        <v>45</v>
      </c>
      <c r="D15" s="81">
        <v>1</v>
      </c>
      <c r="E15" s="81">
        <v>1</v>
      </c>
      <c r="F15" s="81">
        <v>2</v>
      </c>
      <c r="G15" s="81">
        <v>2</v>
      </c>
      <c r="H15" s="81">
        <v>2</v>
      </c>
      <c r="I15" s="81">
        <v>2</v>
      </c>
      <c r="J15" s="81">
        <v>1</v>
      </c>
      <c r="K15" s="81">
        <v>1</v>
      </c>
      <c r="L15" s="81">
        <v>1</v>
      </c>
      <c r="M15" s="81">
        <f aca="true" t="shared" si="8" ref="M15:M78">SUM(D15:L15)</f>
        <v>13</v>
      </c>
      <c r="N15" s="89" t="str">
        <f aca="true" t="shared" si="9" ref="N15:N78">C15</f>
        <v>Coups rendus </v>
      </c>
      <c r="O15" s="81">
        <v>2</v>
      </c>
      <c r="P15" s="81">
        <v>2</v>
      </c>
      <c r="Q15" s="81">
        <v>1</v>
      </c>
      <c r="R15" s="81">
        <v>1</v>
      </c>
      <c r="S15" s="81">
        <v>1</v>
      </c>
      <c r="T15" s="81">
        <v>2</v>
      </c>
      <c r="U15" s="81">
        <v>1</v>
      </c>
      <c r="V15" s="81">
        <v>2</v>
      </c>
      <c r="W15" s="81">
        <v>2</v>
      </c>
      <c r="X15" s="81">
        <f aca="true" t="shared" si="10" ref="X15:X78">SUM(O15:W15)</f>
        <v>14</v>
      </c>
      <c r="Y15" s="82">
        <f aca="true" t="shared" si="11" ref="Y15:Y78">M15+X15</f>
        <v>27</v>
      </c>
      <c r="AA15" s="140"/>
    </row>
    <row r="16" spans="1:27" ht="15.75" hidden="1">
      <c r="A16" t="s">
        <v>1</v>
      </c>
      <c r="B16" s="95" t="s">
        <v>86</v>
      </c>
      <c r="C16" s="41" t="s">
        <v>46</v>
      </c>
      <c r="D16" s="41"/>
      <c r="E16" s="41"/>
      <c r="F16" s="41"/>
      <c r="G16" s="41"/>
      <c r="H16" s="41"/>
      <c r="I16" s="41"/>
      <c r="J16" s="41"/>
      <c r="K16" s="41"/>
      <c r="L16" s="41"/>
      <c r="M16" s="32">
        <f t="shared" si="8"/>
        <v>0</v>
      </c>
      <c r="N16" s="32" t="str">
        <f t="shared" si="9"/>
        <v>Score </v>
      </c>
      <c r="O16" s="41"/>
      <c r="P16" s="41"/>
      <c r="Q16" s="41"/>
      <c r="R16" s="41"/>
      <c r="S16" s="41"/>
      <c r="T16" s="41"/>
      <c r="U16" s="41"/>
      <c r="V16" s="41"/>
      <c r="W16" s="41"/>
      <c r="X16" s="32">
        <f t="shared" si="10"/>
        <v>0</v>
      </c>
      <c r="Y16" s="83">
        <f t="shared" si="11"/>
        <v>0</v>
      </c>
      <c r="Z16">
        <f>Y16-$Y$7</f>
        <v>-72</v>
      </c>
      <c r="AA16">
        <f>Y16-$Y$7</f>
        <v>-72</v>
      </c>
    </row>
    <row r="17" spans="2:27" ht="16.5" hidden="1" thickBot="1">
      <c r="B17" s="88"/>
      <c r="C17" s="90" t="s">
        <v>47</v>
      </c>
      <c r="D17" s="85" t="str">
        <f>IF((D16-(D$7+D15))=-1,3,(IF((D16-(D$7+D15))=-2,4,(IF((D16-(D$7+D15))=-3,5,(IF((D16-(D$7+D15))=0,2,(IF((D16-(D$7+D15))=1,1,(IF((D16-(D$7+D15))=2,0,(IF((D16-(D$7+D15))=3," ","  ")))))))))))))</f>
        <v>  </v>
      </c>
      <c r="E17" s="85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85" t="str">
        <f t="shared" si="12"/>
        <v>  </v>
      </c>
      <c r="G17" s="85" t="str">
        <f t="shared" si="12"/>
        <v>  </v>
      </c>
      <c r="H17" s="85" t="str">
        <f t="shared" si="12"/>
        <v>  </v>
      </c>
      <c r="I17" s="85" t="str">
        <f t="shared" si="12"/>
        <v>  </v>
      </c>
      <c r="J17" s="85" t="str">
        <f t="shared" si="12"/>
        <v>  </v>
      </c>
      <c r="K17" s="85" t="str">
        <f t="shared" si="12"/>
        <v>  </v>
      </c>
      <c r="L17" s="85" t="str">
        <f t="shared" si="12"/>
        <v>  </v>
      </c>
      <c r="M17" s="85">
        <f t="shared" si="8"/>
        <v>0</v>
      </c>
      <c r="N17" s="90" t="str">
        <f t="shared" si="9"/>
        <v>Stableford </v>
      </c>
      <c r="O17" s="85" t="str">
        <f>IF((O16-(O$7+O15))=-1,3,(IF((O16-(O$7+O15))=-2,4,(IF((O16-(O$7+O15))=-3,5,(IF((O16-(O$7+O15))=0,2,(IF((O16-(O$7+O15))=1,1,(IF((O16-(O$7+O15))=2,0,(IF((O16-(O$7+O15))=3," ","  ")))))))))))))</f>
        <v>  </v>
      </c>
      <c r="P17" s="85" t="str">
        <f aca="true" t="shared" si="13" ref="P17:W17">IF((P16-(P$7+P15))=-1,3,(IF((P16-(P$7+P15))=-2,4,(IF((P16-(P$7+P15))=-3,5,(IF((P16-(P$7+P15))=0,2,(IF((P16-(P$7+P15))=1,1,(IF((P16-(P$7+P15))=2,0,(IF((P16-(P$7+P15))=3," ","  ")))))))))))))</f>
        <v>  </v>
      </c>
      <c r="Q17" s="85" t="str">
        <f t="shared" si="13"/>
        <v>  </v>
      </c>
      <c r="R17" s="85" t="str">
        <f t="shared" si="13"/>
        <v>  </v>
      </c>
      <c r="S17" s="85" t="str">
        <f t="shared" si="13"/>
        <v>  </v>
      </c>
      <c r="T17" s="85" t="str">
        <f t="shared" si="13"/>
        <v>  </v>
      </c>
      <c r="U17" s="85" t="str">
        <f t="shared" si="13"/>
        <v>  </v>
      </c>
      <c r="V17" s="85" t="str">
        <f t="shared" si="13"/>
        <v>  </v>
      </c>
      <c r="W17" s="85" t="str">
        <f t="shared" si="13"/>
        <v>  </v>
      </c>
      <c r="X17" s="85">
        <f t="shared" si="10"/>
        <v>0</v>
      </c>
      <c r="Y17" s="86">
        <f t="shared" si="11"/>
        <v>0</v>
      </c>
      <c r="AA17" s="140"/>
    </row>
    <row r="18" spans="2:27" ht="15.75">
      <c r="B18" s="80"/>
      <c r="C18" s="97" t="s">
        <v>45</v>
      </c>
      <c r="D18" s="91">
        <v>0</v>
      </c>
      <c r="E18" s="91">
        <v>1</v>
      </c>
      <c r="F18" s="91">
        <v>1</v>
      </c>
      <c r="G18" s="91">
        <v>1</v>
      </c>
      <c r="H18" s="91">
        <v>1</v>
      </c>
      <c r="I18" s="91">
        <v>1</v>
      </c>
      <c r="J18" s="91">
        <v>0</v>
      </c>
      <c r="K18" s="91">
        <v>1</v>
      </c>
      <c r="L18" s="91">
        <v>1</v>
      </c>
      <c r="M18" s="91">
        <f t="shared" si="8"/>
        <v>7</v>
      </c>
      <c r="N18" s="97" t="str">
        <f t="shared" si="9"/>
        <v>Coups rendus </v>
      </c>
      <c r="O18" s="91">
        <v>1</v>
      </c>
      <c r="P18" s="91">
        <v>1</v>
      </c>
      <c r="Q18" s="91">
        <v>1</v>
      </c>
      <c r="R18" s="91">
        <v>1</v>
      </c>
      <c r="S18" s="91">
        <v>1</v>
      </c>
      <c r="T18" s="91">
        <v>1</v>
      </c>
      <c r="U18" s="91">
        <v>0</v>
      </c>
      <c r="V18" s="91">
        <v>1</v>
      </c>
      <c r="W18" s="91">
        <v>1</v>
      </c>
      <c r="X18" s="91">
        <f t="shared" si="10"/>
        <v>8</v>
      </c>
      <c r="Y18" s="92">
        <f t="shared" si="11"/>
        <v>15</v>
      </c>
      <c r="AA18" s="140"/>
    </row>
    <row r="19" spans="2:27" ht="15.75">
      <c r="B19" s="132" t="s">
        <v>89</v>
      </c>
      <c r="C19" s="41" t="s">
        <v>48</v>
      </c>
      <c r="D19" s="41">
        <v>7</v>
      </c>
      <c r="E19" s="41">
        <v>5</v>
      </c>
      <c r="F19" s="41">
        <v>5</v>
      </c>
      <c r="G19" s="41">
        <v>7</v>
      </c>
      <c r="H19" s="41">
        <v>5</v>
      </c>
      <c r="I19" s="41">
        <v>3</v>
      </c>
      <c r="J19" s="41">
        <v>5</v>
      </c>
      <c r="K19" s="41">
        <v>5</v>
      </c>
      <c r="L19" s="41">
        <v>6</v>
      </c>
      <c r="M19" s="32">
        <f t="shared" si="8"/>
        <v>48</v>
      </c>
      <c r="N19" s="32" t="str">
        <f t="shared" si="9"/>
        <v>Score</v>
      </c>
      <c r="O19" s="41">
        <v>7</v>
      </c>
      <c r="P19" s="41">
        <v>6</v>
      </c>
      <c r="Q19" s="41">
        <v>4</v>
      </c>
      <c r="R19" s="41">
        <v>9</v>
      </c>
      <c r="S19" s="41">
        <v>4</v>
      </c>
      <c r="T19" s="41">
        <v>8</v>
      </c>
      <c r="U19" s="41">
        <v>7</v>
      </c>
      <c r="V19" s="41">
        <v>7</v>
      </c>
      <c r="W19" s="41">
        <v>4</v>
      </c>
      <c r="X19" s="32">
        <f t="shared" si="10"/>
        <v>56</v>
      </c>
      <c r="Y19" s="83">
        <f t="shared" si="11"/>
        <v>104</v>
      </c>
      <c r="Z19">
        <f>Y19-$Y$7</f>
        <v>32</v>
      </c>
      <c r="AA19">
        <f>Y19-$Y$7</f>
        <v>32</v>
      </c>
    </row>
    <row r="20" spans="2:27" ht="16.5" thickBot="1">
      <c r="B20" s="84"/>
      <c r="C20" s="98" t="s">
        <v>47</v>
      </c>
      <c r="D20" s="93">
        <f>IF((D19-(D$7+D18))=-1,3,(IF((D19-(D$7+D18))=-2,4,(IF((D19-(D$7+D18))=-3,5,(IF((D19-(D$7+D18))=0,2,(IF((D19-(D$7+D18))=1,1,(IF((D19-(D$7+D18))=2,0,(IF((D19-(D$7+D18))=3," ","  ")))))))))))))</f>
        <v>0</v>
      </c>
      <c r="E20" s="93">
        <f aca="true" t="shared" si="14" ref="E20:L20">IF((E19-(E$7+E18))=-1,3,(IF((E19-(E$7+E18))=-2,4,(IF((E19-(E$7+E18))=-3,5,(IF((E19-(E$7+E18))=0,2,(IF((E19-(E$7+E18))=1,1,(IF((E19-(E$7+E18))=2,0,(IF((E19-(E$7+E18))=3," ","  ")))))))))))))</f>
        <v>2</v>
      </c>
      <c r="F20" s="93">
        <f t="shared" si="14"/>
        <v>2</v>
      </c>
      <c r="G20" s="93" t="str">
        <f t="shared" si="14"/>
        <v> </v>
      </c>
      <c r="H20" s="93">
        <f t="shared" si="14"/>
        <v>2</v>
      </c>
      <c r="I20" s="93">
        <f t="shared" si="14"/>
        <v>3</v>
      </c>
      <c r="J20" s="93">
        <f t="shared" si="14"/>
        <v>2</v>
      </c>
      <c r="K20" s="93">
        <f t="shared" si="14"/>
        <v>2</v>
      </c>
      <c r="L20" s="93">
        <f t="shared" si="14"/>
        <v>1</v>
      </c>
      <c r="M20" s="93">
        <f t="shared" si="8"/>
        <v>14</v>
      </c>
      <c r="N20" s="98" t="str">
        <f t="shared" si="9"/>
        <v>Stableford </v>
      </c>
      <c r="O20" s="93">
        <f>IF((O19-(O$7+O18))=-1,3,(IF((O19-(O$7+O18))=-2,4,(IF((O19-(O$7+O18))=-3,5,(IF((O19-(O$7+O18))=0,2,(IF((O19-(O$7+O18))=1,1,(IF((O19-(O$7+O18))=2,0,(IF((O19-(O$7+O18))=3," ","  ")))))))))))))</f>
        <v>1</v>
      </c>
      <c r="P20" s="93">
        <f aca="true" t="shared" si="15" ref="P20:W20">IF((P19-(P$7+P18))=-1,3,(IF((P19-(P$7+P18))=-2,4,(IF((P19-(P$7+P18))=-3,5,(IF((P19-(P$7+P18))=0,2,(IF((P19-(P$7+P18))=1,1,(IF((P19-(P$7+P18))=2,0,(IF((P19-(P$7+P18))=3," ","  ")))))))))))))</f>
        <v>1</v>
      </c>
      <c r="Q20" s="93">
        <f t="shared" si="15"/>
        <v>2</v>
      </c>
      <c r="R20" s="93" t="str">
        <f t="shared" si="15"/>
        <v> </v>
      </c>
      <c r="S20" s="93">
        <f t="shared" si="15"/>
        <v>2</v>
      </c>
      <c r="T20" s="93" t="str">
        <f t="shared" si="15"/>
        <v> </v>
      </c>
      <c r="U20" s="93">
        <f t="shared" si="15"/>
        <v>0</v>
      </c>
      <c r="V20" s="93">
        <f t="shared" si="15"/>
        <v>0</v>
      </c>
      <c r="W20" s="93">
        <f t="shared" si="15"/>
        <v>2</v>
      </c>
      <c r="X20" s="93">
        <f t="shared" si="10"/>
        <v>8</v>
      </c>
      <c r="Y20" s="94">
        <f t="shared" si="11"/>
        <v>22</v>
      </c>
      <c r="AA20" s="140"/>
    </row>
    <row r="21" spans="2:27" ht="15.75" hidden="1">
      <c r="B21" s="87"/>
      <c r="C21" s="89" t="s">
        <v>45</v>
      </c>
      <c r="D21" s="81">
        <v>1</v>
      </c>
      <c r="E21" s="81">
        <v>1</v>
      </c>
      <c r="F21" s="81">
        <v>1</v>
      </c>
      <c r="G21" s="81">
        <v>1</v>
      </c>
      <c r="H21" s="81">
        <v>2</v>
      </c>
      <c r="I21" s="81">
        <v>1</v>
      </c>
      <c r="J21" s="81">
        <v>1</v>
      </c>
      <c r="K21" s="81">
        <v>1</v>
      </c>
      <c r="L21" s="81">
        <v>1</v>
      </c>
      <c r="M21" s="81">
        <f t="shared" si="8"/>
        <v>10</v>
      </c>
      <c r="N21" s="89" t="str">
        <f t="shared" si="9"/>
        <v>Coups rendus </v>
      </c>
      <c r="O21" s="81">
        <v>1</v>
      </c>
      <c r="P21" s="81">
        <v>1</v>
      </c>
      <c r="Q21" s="81">
        <v>1</v>
      </c>
      <c r="R21" s="81">
        <v>1</v>
      </c>
      <c r="S21" s="81">
        <v>1</v>
      </c>
      <c r="T21" s="81">
        <v>2</v>
      </c>
      <c r="U21" s="81">
        <v>1</v>
      </c>
      <c r="V21" s="81">
        <v>1</v>
      </c>
      <c r="W21" s="81">
        <v>1</v>
      </c>
      <c r="X21" s="81">
        <f t="shared" si="10"/>
        <v>10</v>
      </c>
      <c r="Y21" s="82">
        <f t="shared" si="11"/>
        <v>20</v>
      </c>
      <c r="AA21" s="140"/>
    </row>
    <row r="22" spans="1:27" ht="15.75" hidden="1">
      <c r="A22" t="s">
        <v>1</v>
      </c>
      <c r="B22" s="133" t="s">
        <v>162</v>
      </c>
      <c r="C22" s="41" t="s">
        <v>46</v>
      </c>
      <c r="D22" s="41"/>
      <c r="E22" s="41"/>
      <c r="F22" s="41"/>
      <c r="G22" s="41"/>
      <c r="H22" s="41"/>
      <c r="I22" s="41"/>
      <c r="J22" s="41"/>
      <c r="K22" s="41"/>
      <c r="L22" s="41"/>
      <c r="M22" s="32">
        <f t="shared" si="8"/>
        <v>0</v>
      </c>
      <c r="N22" s="32" t="str">
        <f t="shared" si="9"/>
        <v>Score </v>
      </c>
      <c r="O22" s="41"/>
      <c r="P22" s="41"/>
      <c r="Q22" s="41"/>
      <c r="R22" s="41"/>
      <c r="S22" s="41"/>
      <c r="T22" s="41"/>
      <c r="U22" s="41"/>
      <c r="V22" s="41"/>
      <c r="W22" s="41"/>
      <c r="X22" s="32">
        <f>SUM(O22:W22)</f>
        <v>0</v>
      </c>
      <c r="Y22" s="83">
        <f t="shared" si="11"/>
        <v>0</v>
      </c>
      <c r="Z22">
        <f>Y22-$Y$7</f>
        <v>-72</v>
      </c>
      <c r="AA22">
        <f>Y22-$Y$7</f>
        <v>-72</v>
      </c>
    </row>
    <row r="23" spans="2:27" ht="16.5" hidden="1" thickBot="1">
      <c r="B23" s="88"/>
      <c r="C23" s="90" t="s">
        <v>47</v>
      </c>
      <c r="D23" s="85" t="str">
        <f>IF((D22-(D$7+D21))=-1,3,(IF((D22-(D$7+D21))=-2,4,(IF((D22-(D$7+D21))=-3,5,(IF((D22-(D$7+D21))=0,2,(IF((D22-(D$7+D21))=1,1,(IF((D22-(D$7+D21))=2,0,(IF((D22-(D$7+D21))=3," ","  ")))))))))))))</f>
        <v>  </v>
      </c>
      <c r="E23" s="85" t="str">
        <f aca="true" t="shared" si="16" ref="E23:L23">IF((E22-(E$7+E21))=-1,3,(IF((E22-(E$7+E21))=-2,4,(IF((E22-(E$7+E21))=-3,5,(IF((E22-(E$7+E21))=0,2,(IF((E22-(E$7+E21))=1,1,(IF((E22-(E$7+E21))=2,0,(IF((E22-(E$7+E21))=3," ","  ")))))))))))))</f>
        <v>  </v>
      </c>
      <c r="F23" s="85" t="str">
        <f t="shared" si="16"/>
        <v>  </v>
      </c>
      <c r="G23" s="85" t="str">
        <f t="shared" si="16"/>
        <v>  </v>
      </c>
      <c r="H23" s="85" t="str">
        <f t="shared" si="16"/>
        <v>  </v>
      </c>
      <c r="I23" s="85" t="str">
        <f t="shared" si="16"/>
        <v>  </v>
      </c>
      <c r="J23" s="85" t="str">
        <f t="shared" si="16"/>
        <v>  </v>
      </c>
      <c r="K23" s="85" t="str">
        <f t="shared" si="16"/>
        <v>  </v>
      </c>
      <c r="L23" s="85" t="str">
        <f t="shared" si="16"/>
        <v>  </v>
      </c>
      <c r="M23" s="85">
        <f t="shared" si="8"/>
        <v>0</v>
      </c>
      <c r="N23" s="90" t="str">
        <f t="shared" si="9"/>
        <v>Stableford </v>
      </c>
      <c r="O23" s="85" t="str">
        <f>IF((O22-(O$7+O21))=-1,3,(IF((O22-(O$7+O21))=-2,4,(IF((O22-(O$7+O21))=-3,5,(IF((O22-(O$7+O21))=0,2,(IF((O22-(O$7+O21))=1,1,(IF((O22-(O$7+O21))=2,0,(IF((O22-(O$7+O21))=3," ","  ")))))))))))))</f>
        <v>  </v>
      </c>
      <c r="P23" s="85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85" t="str">
        <f t="shared" si="17"/>
        <v>  </v>
      </c>
      <c r="R23" s="85" t="str">
        <f t="shared" si="17"/>
        <v>  </v>
      </c>
      <c r="S23" s="85" t="str">
        <f t="shared" si="17"/>
        <v>  </v>
      </c>
      <c r="T23" s="85" t="str">
        <f t="shared" si="17"/>
        <v>  </v>
      </c>
      <c r="U23" s="85" t="str">
        <f t="shared" si="17"/>
        <v>  </v>
      </c>
      <c r="V23" s="85" t="str">
        <f t="shared" si="17"/>
        <v>  </v>
      </c>
      <c r="W23" s="85" t="str">
        <f t="shared" si="17"/>
        <v>  </v>
      </c>
      <c r="X23" s="85">
        <f t="shared" si="10"/>
        <v>0</v>
      </c>
      <c r="Y23" s="86">
        <f t="shared" si="11"/>
        <v>0</v>
      </c>
      <c r="AA23" s="140"/>
    </row>
    <row r="24" spans="2:27" ht="16.5" hidden="1" thickBot="1">
      <c r="B24" s="80"/>
      <c r="C24" s="97" t="s">
        <v>45</v>
      </c>
      <c r="D24" s="91">
        <v>1</v>
      </c>
      <c r="E24" s="91">
        <v>1</v>
      </c>
      <c r="F24" s="91">
        <v>2</v>
      </c>
      <c r="G24" s="91">
        <v>2</v>
      </c>
      <c r="H24" s="91">
        <v>2</v>
      </c>
      <c r="I24" s="91">
        <v>2</v>
      </c>
      <c r="J24" s="91">
        <v>1</v>
      </c>
      <c r="K24" s="91">
        <v>1</v>
      </c>
      <c r="L24" s="91">
        <v>2</v>
      </c>
      <c r="M24" s="91">
        <f t="shared" si="8"/>
        <v>14</v>
      </c>
      <c r="N24" s="97" t="str">
        <f t="shared" si="9"/>
        <v>Coups rendus </v>
      </c>
      <c r="O24" s="91">
        <v>2</v>
      </c>
      <c r="P24" s="91">
        <v>2</v>
      </c>
      <c r="Q24" s="91">
        <v>1</v>
      </c>
      <c r="R24" s="91">
        <v>1</v>
      </c>
      <c r="S24" s="91">
        <v>1</v>
      </c>
      <c r="T24" s="91">
        <v>2</v>
      </c>
      <c r="U24" s="91">
        <v>1</v>
      </c>
      <c r="V24" s="91">
        <v>2</v>
      </c>
      <c r="W24" s="91">
        <v>2</v>
      </c>
      <c r="X24" s="91">
        <f t="shared" si="10"/>
        <v>14</v>
      </c>
      <c r="Y24" s="92">
        <f t="shared" si="11"/>
        <v>28</v>
      </c>
      <c r="AA24" s="140"/>
    </row>
    <row r="25" spans="2:27" ht="15.75" hidden="1">
      <c r="B25" s="96" t="s">
        <v>49</v>
      </c>
      <c r="C25" s="41" t="s">
        <v>48</v>
      </c>
      <c r="D25" s="41"/>
      <c r="E25" s="41"/>
      <c r="F25" s="41"/>
      <c r="G25" s="41"/>
      <c r="H25" s="41"/>
      <c r="I25" s="41"/>
      <c r="J25" s="41"/>
      <c r="K25" s="41"/>
      <c r="L25" s="41"/>
      <c r="M25" s="142">
        <f t="shared" si="8"/>
        <v>0</v>
      </c>
      <c r="N25" s="32" t="str">
        <f t="shared" si="9"/>
        <v>Score</v>
      </c>
      <c r="O25" s="41"/>
      <c r="P25" s="41"/>
      <c r="Q25" s="41"/>
      <c r="R25" s="41"/>
      <c r="S25" s="41"/>
      <c r="T25" s="41"/>
      <c r="U25" s="41"/>
      <c r="V25" s="41"/>
      <c r="W25" s="41"/>
      <c r="X25" s="32">
        <f t="shared" si="10"/>
        <v>0</v>
      </c>
      <c r="Y25" s="83">
        <f t="shared" si="11"/>
        <v>0</v>
      </c>
      <c r="Z25">
        <f>Y25-$Y$7</f>
        <v>-72</v>
      </c>
      <c r="AA25">
        <f>Y25-$Y$7</f>
        <v>-72</v>
      </c>
    </row>
    <row r="26" spans="2:27" ht="16.5" hidden="1" thickBot="1">
      <c r="B26" s="84"/>
      <c r="C26" s="98" t="s">
        <v>47</v>
      </c>
      <c r="D26" s="93" t="str">
        <f>IF((D25-(D$7+D24))=-1,3,(IF((D25-(D$7+D24))=-2,4,(IF((D25-(D$7+D24))=-3,5,(IF((D25-(D$7+D24))=0,2,(IF((D25-(D$7+D24))=1,1,(IF((D25-(D$7+D24))=2,0,(IF((D25-(D$7+D24))=3," ","  ")))))))))))))</f>
        <v>  </v>
      </c>
      <c r="E26" s="93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93" t="str">
        <f t="shared" si="18"/>
        <v>  </v>
      </c>
      <c r="G26" s="93" t="str">
        <f t="shared" si="18"/>
        <v>  </v>
      </c>
      <c r="H26" s="93" t="str">
        <f t="shared" si="18"/>
        <v>  </v>
      </c>
      <c r="I26" s="93" t="str">
        <f t="shared" si="18"/>
        <v>  </v>
      </c>
      <c r="J26" s="93" t="str">
        <f t="shared" si="18"/>
        <v>  </v>
      </c>
      <c r="K26" s="93" t="str">
        <f t="shared" si="18"/>
        <v>  </v>
      </c>
      <c r="L26" s="93" t="str">
        <f t="shared" si="18"/>
        <v>  </v>
      </c>
      <c r="M26" s="93">
        <f t="shared" si="8"/>
        <v>0</v>
      </c>
      <c r="N26" s="98" t="str">
        <f t="shared" si="9"/>
        <v>Stableford </v>
      </c>
      <c r="O26" s="93" t="str">
        <f>IF((O25-(O$7+O24))=-1,3,(IF((O25-(O$7+O24))=-2,4,(IF((O25-(O$7+O24))=-3,5,(IF((O25-(O$7+O24))=0,2,(IF((O25-(O$7+O24))=1,1,(IF((O25-(O$7+O24))=2,0,(IF((O25-(O$7+O24))=3," ","  ")))))))))))))</f>
        <v>  </v>
      </c>
      <c r="P26" s="93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93" t="str">
        <f t="shared" si="19"/>
        <v>  </v>
      </c>
      <c r="R26" s="93" t="str">
        <f t="shared" si="19"/>
        <v>  </v>
      </c>
      <c r="S26" s="93" t="str">
        <f t="shared" si="19"/>
        <v>  </v>
      </c>
      <c r="T26" s="93" t="str">
        <f t="shared" si="19"/>
        <v>  </v>
      </c>
      <c r="U26" s="93" t="str">
        <f t="shared" si="19"/>
        <v>  </v>
      </c>
      <c r="V26" s="93" t="str">
        <f t="shared" si="19"/>
        <v>  </v>
      </c>
      <c r="W26" s="93" t="str">
        <f t="shared" si="19"/>
        <v>  </v>
      </c>
      <c r="X26" s="93">
        <f t="shared" si="10"/>
        <v>0</v>
      </c>
      <c r="Y26" s="94">
        <f t="shared" si="11"/>
        <v>0</v>
      </c>
      <c r="AA26" s="140"/>
    </row>
    <row r="27" spans="2:27" ht="14.25" customHeight="1" hidden="1">
      <c r="B27" s="87"/>
      <c r="C27" s="89" t="s">
        <v>45</v>
      </c>
      <c r="D27" s="81">
        <v>1</v>
      </c>
      <c r="E27" s="81">
        <v>1</v>
      </c>
      <c r="F27" s="81">
        <v>2</v>
      </c>
      <c r="G27" s="81">
        <v>2</v>
      </c>
      <c r="H27" s="81">
        <v>2</v>
      </c>
      <c r="I27" s="81">
        <v>2</v>
      </c>
      <c r="J27" s="81">
        <v>1</v>
      </c>
      <c r="K27" s="81">
        <v>1</v>
      </c>
      <c r="L27" s="81">
        <v>1</v>
      </c>
      <c r="M27" s="81">
        <f t="shared" si="8"/>
        <v>13</v>
      </c>
      <c r="N27" s="89" t="str">
        <f t="shared" si="9"/>
        <v>Coups rendus </v>
      </c>
      <c r="O27" s="81">
        <v>2</v>
      </c>
      <c r="P27" s="81">
        <v>2</v>
      </c>
      <c r="Q27" s="81">
        <v>1</v>
      </c>
      <c r="R27" s="81">
        <v>1</v>
      </c>
      <c r="S27" s="81">
        <v>1</v>
      </c>
      <c r="T27" s="81">
        <v>2</v>
      </c>
      <c r="U27" s="81">
        <v>1</v>
      </c>
      <c r="V27" s="81">
        <v>1</v>
      </c>
      <c r="W27" s="81">
        <v>2</v>
      </c>
      <c r="X27" s="81">
        <f t="shared" si="10"/>
        <v>13</v>
      </c>
      <c r="Y27" s="82">
        <f t="shared" si="11"/>
        <v>26</v>
      </c>
      <c r="AA27" s="140"/>
    </row>
    <row r="28" spans="1:27" ht="15.75" hidden="1">
      <c r="A28" t="s">
        <v>1</v>
      </c>
      <c r="B28" s="133" t="s">
        <v>163</v>
      </c>
      <c r="C28" s="41" t="s">
        <v>46</v>
      </c>
      <c r="D28" s="41"/>
      <c r="E28" s="41"/>
      <c r="F28" s="41"/>
      <c r="G28" s="41"/>
      <c r="H28" s="41"/>
      <c r="I28" s="41"/>
      <c r="J28" s="41"/>
      <c r="K28" s="41"/>
      <c r="L28" s="41"/>
      <c r="M28" s="32">
        <f t="shared" si="8"/>
        <v>0</v>
      </c>
      <c r="N28" s="32" t="str">
        <f t="shared" si="9"/>
        <v>Score </v>
      </c>
      <c r="O28" s="41"/>
      <c r="P28" s="41"/>
      <c r="Q28" s="41"/>
      <c r="R28" s="41"/>
      <c r="S28" s="41"/>
      <c r="T28" s="41"/>
      <c r="U28" s="41"/>
      <c r="V28" s="41"/>
      <c r="W28" s="41"/>
      <c r="X28" s="32">
        <f t="shared" si="10"/>
        <v>0</v>
      </c>
      <c r="Y28" s="83">
        <f t="shared" si="11"/>
        <v>0</v>
      </c>
      <c r="Z28">
        <f>Y28-$Y$7</f>
        <v>-72</v>
      </c>
      <c r="AA28">
        <f>Y28-$Y$7</f>
        <v>-72</v>
      </c>
    </row>
    <row r="29" spans="2:27" ht="16.5" hidden="1" thickBot="1">
      <c r="B29" s="88"/>
      <c r="C29" s="90" t="s">
        <v>47</v>
      </c>
      <c r="D29" s="85" t="str">
        <f>IF((D28-(D$7+D27))=-1,3,(IF((D28-(D$7+D27))=-2,4,(IF((D28-(D$7+D27))=-3,5,(IF((D28-(D$7+D27))=0,2,(IF((D28-(D$7+D27))=1,1,(IF((D28-(D$7+D27))=2,0,(IF((D28-(D$7+D27))=3," ","  ")))))))))))))</f>
        <v>  </v>
      </c>
      <c r="E29" s="85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85" t="str">
        <f t="shared" si="20"/>
        <v>  </v>
      </c>
      <c r="G29" s="85" t="str">
        <f t="shared" si="20"/>
        <v>  </v>
      </c>
      <c r="H29" s="85" t="str">
        <f t="shared" si="20"/>
        <v>  </v>
      </c>
      <c r="I29" s="85" t="str">
        <f t="shared" si="20"/>
        <v>  </v>
      </c>
      <c r="J29" s="85" t="str">
        <f t="shared" si="20"/>
        <v>  </v>
      </c>
      <c r="K29" s="85" t="str">
        <f t="shared" si="20"/>
        <v>  </v>
      </c>
      <c r="L29" s="85" t="str">
        <f t="shared" si="20"/>
        <v>  </v>
      </c>
      <c r="M29" s="85">
        <f t="shared" si="8"/>
        <v>0</v>
      </c>
      <c r="N29" s="90" t="str">
        <f t="shared" si="9"/>
        <v>Stableford </v>
      </c>
      <c r="O29" s="85" t="str">
        <f>IF((O28-(O$7+O27))=-1,3,(IF((O28-(O$7+O27))=-2,4,(IF((O28-(O$7+O27))=-3,5,(IF((O28-(O$7+O27))=0,2,(IF((O28-(O$7+O27))=1,1,(IF((O28-(O$7+O27))=2,0,(IF((O28-(O$7+O27))=3," ","  ")))))))))))))</f>
        <v>  </v>
      </c>
      <c r="P29" s="85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85" t="str">
        <f t="shared" si="21"/>
        <v>  </v>
      </c>
      <c r="R29" s="85" t="str">
        <f t="shared" si="21"/>
        <v>  </v>
      </c>
      <c r="S29" s="85" t="str">
        <f t="shared" si="21"/>
        <v>  </v>
      </c>
      <c r="T29" s="85" t="str">
        <f t="shared" si="21"/>
        <v>  </v>
      </c>
      <c r="U29" s="85" t="str">
        <f t="shared" si="21"/>
        <v>  </v>
      </c>
      <c r="V29" s="85" t="str">
        <f t="shared" si="21"/>
        <v>  </v>
      </c>
      <c r="W29" s="85" t="str">
        <f t="shared" si="21"/>
        <v>  </v>
      </c>
      <c r="X29" s="85">
        <f t="shared" si="10"/>
        <v>0</v>
      </c>
      <c r="Y29" s="86">
        <f t="shared" si="11"/>
        <v>0</v>
      </c>
      <c r="AA29" s="140"/>
    </row>
    <row r="30" spans="2:27" ht="15.75">
      <c r="B30" s="80"/>
      <c r="C30" s="97" t="s">
        <v>45</v>
      </c>
      <c r="D30" s="91">
        <v>1</v>
      </c>
      <c r="E30" s="91">
        <v>1</v>
      </c>
      <c r="F30" s="91">
        <v>1</v>
      </c>
      <c r="G30" s="91">
        <v>1</v>
      </c>
      <c r="H30" s="91">
        <v>2</v>
      </c>
      <c r="I30" s="91">
        <v>1</v>
      </c>
      <c r="J30" s="91">
        <v>1</v>
      </c>
      <c r="K30" s="91">
        <v>1</v>
      </c>
      <c r="L30" s="91">
        <v>1</v>
      </c>
      <c r="M30" s="91">
        <f t="shared" si="8"/>
        <v>10</v>
      </c>
      <c r="N30" s="97" t="str">
        <f t="shared" si="9"/>
        <v>Coups rendus </v>
      </c>
      <c r="O30" s="91">
        <v>1</v>
      </c>
      <c r="P30" s="91">
        <v>2</v>
      </c>
      <c r="Q30" s="91">
        <v>1</v>
      </c>
      <c r="R30" s="91">
        <v>1</v>
      </c>
      <c r="S30" s="91">
        <v>1</v>
      </c>
      <c r="T30" s="91">
        <v>2</v>
      </c>
      <c r="U30" s="91">
        <v>1</v>
      </c>
      <c r="V30" s="91">
        <v>1</v>
      </c>
      <c r="W30" s="91">
        <v>1</v>
      </c>
      <c r="X30" s="91">
        <f t="shared" si="10"/>
        <v>11</v>
      </c>
      <c r="Y30" s="92">
        <f t="shared" si="11"/>
        <v>21</v>
      </c>
      <c r="AA30" s="140"/>
    </row>
    <row r="31" spans="2:27" ht="15.75">
      <c r="B31" s="132" t="s">
        <v>94</v>
      </c>
      <c r="C31" s="41" t="s">
        <v>48</v>
      </c>
      <c r="D31" s="41">
        <v>7</v>
      </c>
      <c r="E31" s="41">
        <v>7</v>
      </c>
      <c r="F31" s="41">
        <v>6</v>
      </c>
      <c r="G31" s="41">
        <v>4</v>
      </c>
      <c r="H31" s="41">
        <v>6</v>
      </c>
      <c r="I31" s="41">
        <v>5</v>
      </c>
      <c r="J31" s="41">
        <v>8</v>
      </c>
      <c r="K31" s="41">
        <v>5</v>
      </c>
      <c r="L31" s="41">
        <v>5</v>
      </c>
      <c r="M31" s="32">
        <f t="shared" si="8"/>
        <v>53</v>
      </c>
      <c r="N31" s="32" t="str">
        <f t="shared" si="9"/>
        <v>Score</v>
      </c>
      <c r="O31" s="41">
        <v>6</v>
      </c>
      <c r="P31" s="41">
        <v>6</v>
      </c>
      <c r="Q31" s="41">
        <v>4</v>
      </c>
      <c r="R31" s="41">
        <v>8</v>
      </c>
      <c r="S31" s="41">
        <v>5</v>
      </c>
      <c r="T31" s="41">
        <v>7</v>
      </c>
      <c r="U31" s="41">
        <v>7</v>
      </c>
      <c r="V31" s="41">
        <v>5</v>
      </c>
      <c r="W31" s="41">
        <v>5</v>
      </c>
      <c r="X31" s="32">
        <f t="shared" si="10"/>
        <v>53</v>
      </c>
      <c r="Y31" s="83">
        <f t="shared" si="11"/>
        <v>106</v>
      </c>
      <c r="Z31">
        <f>Y31-$Y$7</f>
        <v>34</v>
      </c>
      <c r="AA31">
        <f>Y31-$Y$7</f>
        <v>34</v>
      </c>
    </row>
    <row r="32" spans="2:27" ht="14.25" customHeight="1" thickBot="1">
      <c r="B32" s="84"/>
      <c r="C32" s="98" t="s">
        <v>47</v>
      </c>
      <c r="D32" s="93">
        <f>IF((D31-(D$7+D30))=-1,3,(IF((D31-(D$7+D30))=-2,4,(IF((D31-(D$7+D30))=-3,5,(IF((D31-(D$7+D30))=0,2,(IF((D31-(D$7+D30))=1,1,(IF((D31-(D$7+D30))=2,0,(IF((D31-(D$7+D30))=3," ","  ")))))))))))))</f>
        <v>1</v>
      </c>
      <c r="E32" s="93">
        <f aca="true" t="shared" si="22" ref="E32:L32">IF((E31-(E$7+E30))=-1,3,(IF((E31-(E$7+E30))=-2,4,(IF((E31-(E$7+E30))=-3,5,(IF((E31-(E$7+E30))=0,2,(IF((E31-(E$7+E30))=1,1,(IF((E31-(E$7+E30))=2,0,(IF((E31-(E$7+E30))=3," ","  ")))))))))))))</f>
        <v>0</v>
      </c>
      <c r="F32" s="93">
        <f t="shared" si="22"/>
        <v>1</v>
      </c>
      <c r="G32" s="93">
        <f t="shared" si="22"/>
        <v>2</v>
      </c>
      <c r="H32" s="93">
        <f t="shared" si="22"/>
        <v>2</v>
      </c>
      <c r="I32" s="93">
        <f t="shared" si="22"/>
        <v>1</v>
      </c>
      <c r="J32" s="93">
        <f t="shared" si="22"/>
        <v>0</v>
      </c>
      <c r="K32" s="93">
        <f t="shared" si="22"/>
        <v>2</v>
      </c>
      <c r="L32" s="93">
        <f t="shared" si="22"/>
        <v>2</v>
      </c>
      <c r="M32" s="93">
        <f t="shared" si="8"/>
        <v>11</v>
      </c>
      <c r="N32" s="98" t="str">
        <f t="shared" si="9"/>
        <v>Stableford </v>
      </c>
      <c r="O32" s="93">
        <f>IF((O31-(O$7+O30))=-1,3,(IF((O31-(O$7+O30))=-2,4,(IF((O31-(O$7+O30))=-3,5,(IF((O31-(O$7+O30))=0,2,(IF((O31-(O$7+O30))=1,1,(IF((O31-(O$7+O30))=2,0,(IF((O31-(O$7+O30))=3," ","  ")))))))))))))</f>
        <v>2</v>
      </c>
      <c r="P32" s="93">
        <f aca="true" t="shared" si="23" ref="P32:W32">IF((P31-(P$7+P30))=-1,3,(IF((P31-(P$7+P30))=-2,4,(IF((P31-(P$7+P30))=-3,5,(IF((P31-(P$7+P30))=0,2,(IF((P31-(P$7+P30))=1,1,(IF((P31-(P$7+P30))=2,0,(IF((P31-(P$7+P30))=3," ","  ")))))))))))))</f>
        <v>2</v>
      </c>
      <c r="Q32" s="93">
        <f t="shared" si="23"/>
        <v>2</v>
      </c>
      <c r="R32" s="93">
        <f t="shared" si="23"/>
        <v>0</v>
      </c>
      <c r="S32" s="93">
        <f t="shared" si="23"/>
        <v>1</v>
      </c>
      <c r="T32" s="93">
        <f t="shared" si="23"/>
        <v>1</v>
      </c>
      <c r="U32" s="93">
        <f t="shared" si="23"/>
        <v>1</v>
      </c>
      <c r="V32" s="93">
        <f t="shared" si="23"/>
        <v>2</v>
      </c>
      <c r="W32" s="93">
        <f t="shared" si="23"/>
        <v>1</v>
      </c>
      <c r="X32" s="93">
        <f t="shared" si="10"/>
        <v>12</v>
      </c>
      <c r="Y32" s="94">
        <f t="shared" si="11"/>
        <v>23</v>
      </c>
      <c r="AA32" s="140"/>
    </row>
    <row r="33" spans="2:27" ht="14.25" customHeight="1" hidden="1">
      <c r="B33" s="87"/>
      <c r="C33" s="89" t="s">
        <v>45</v>
      </c>
      <c r="D33" s="81">
        <v>0</v>
      </c>
      <c r="E33" s="81">
        <v>1</v>
      </c>
      <c r="F33" s="81">
        <v>1</v>
      </c>
      <c r="G33" s="81">
        <v>1</v>
      </c>
      <c r="H33" s="81">
        <v>1</v>
      </c>
      <c r="I33" s="81">
        <v>1</v>
      </c>
      <c r="J33" s="81">
        <v>0</v>
      </c>
      <c r="K33" s="81">
        <v>1</v>
      </c>
      <c r="L33" s="81">
        <v>1</v>
      </c>
      <c r="M33" s="81">
        <f t="shared" si="8"/>
        <v>7</v>
      </c>
      <c r="N33" s="89" t="str">
        <f t="shared" si="9"/>
        <v>Coups rendus </v>
      </c>
      <c r="O33" s="81">
        <v>1</v>
      </c>
      <c r="P33" s="81">
        <v>1</v>
      </c>
      <c r="Q33" s="81">
        <v>0</v>
      </c>
      <c r="R33" s="81">
        <v>1</v>
      </c>
      <c r="S33" s="81">
        <v>1</v>
      </c>
      <c r="T33" s="81">
        <v>1</v>
      </c>
      <c r="U33" s="81">
        <v>0</v>
      </c>
      <c r="V33" s="81">
        <v>1</v>
      </c>
      <c r="W33" s="81">
        <v>1</v>
      </c>
      <c r="X33" s="81">
        <f t="shared" si="10"/>
        <v>7</v>
      </c>
      <c r="Y33" s="82">
        <f t="shared" si="11"/>
        <v>14</v>
      </c>
      <c r="AA33" s="140"/>
    </row>
    <row r="34" spans="1:27" ht="15.75" hidden="1">
      <c r="A34" t="s">
        <v>1</v>
      </c>
      <c r="B34" s="133" t="s">
        <v>101</v>
      </c>
      <c r="C34" s="41" t="s">
        <v>46</v>
      </c>
      <c r="D34" s="41"/>
      <c r="E34" s="41"/>
      <c r="F34" s="41"/>
      <c r="G34" s="41"/>
      <c r="H34" s="41"/>
      <c r="I34" s="41"/>
      <c r="J34" s="41"/>
      <c r="K34" s="41"/>
      <c r="L34" s="41"/>
      <c r="M34" s="32">
        <f t="shared" si="8"/>
        <v>0</v>
      </c>
      <c r="N34" s="32" t="str">
        <f t="shared" si="9"/>
        <v>Score </v>
      </c>
      <c r="O34" s="41"/>
      <c r="P34" s="41"/>
      <c r="Q34" s="41"/>
      <c r="R34" s="41"/>
      <c r="S34" s="41"/>
      <c r="T34" s="41"/>
      <c r="U34" s="41"/>
      <c r="V34" s="41"/>
      <c r="W34" s="41"/>
      <c r="X34" s="32">
        <f t="shared" si="10"/>
        <v>0</v>
      </c>
      <c r="Y34" s="83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88"/>
      <c r="C35" s="90" t="s">
        <v>47</v>
      </c>
      <c r="D35" s="85" t="str">
        <f>IF((D34-(D$7+D33))=-1,3,(IF((D34-(D$7+D33))=-2,4,(IF((D34-(D$7+D33))=-3,5,(IF((D34-(D$7+D33))=0,2,(IF((D34-(D$7+D33))=1,1,(IF((D34-(D$7+D33))=2,0,(IF((D34-(D$7+D33))=3," ","  ")))))))))))))</f>
        <v>  </v>
      </c>
      <c r="E35" s="85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85" t="str">
        <f t="shared" si="24"/>
        <v>  </v>
      </c>
      <c r="G35" s="85" t="str">
        <f t="shared" si="24"/>
        <v>  </v>
      </c>
      <c r="H35" s="85" t="str">
        <f t="shared" si="24"/>
        <v>  </v>
      </c>
      <c r="I35" s="85" t="str">
        <f t="shared" si="24"/>
        <v>  </v>
      </c>
      <c r="J35" s="85" t="str">
        <f t="shared" si="24"/>
        <v>  </v>
      </c>
      <c r="K35" s="85" t="str">
        <f t="shared" si="24"/>
        <v>  </v>
      </c>
      <c r="L35" s="85" t="str">
        <f t="shared" si="24"/>
        <v>  </v>
      </c>
      <c r="M35" s="85">
        <f t="shared" si="8"/>
        <v>0</v>
      </c>
      <c r="N35" s="90" t="str">
        <f t="shared" si="9"/>
        <v>Stableford </v>
      </c>
      <c r="O35" s="85" t="str">
        <f>IF((O34-(O$7+O33))=-1,3,(IF((O34-(O$7+O33))=-2,4,(IF((O34-(O$7+O33))=-3,5,(IF((O34-(O$7+O33))=0,2,(IF((O34-(O$7+O33))=1,1,(IF((O34-(O$7+O33))=2,0,(IF((O34-(O$7+O33))=3," ","  ")))))))))))))</f>
        <v>  </v>
      </c>
      <c r="P35" s="85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85">
        <f t="shared" si="25"/>
        <v>5</v>
      </c>
      <c r="R35" s="85" t="str">
        <f t="shared" si="25"/>
        <v>  </v>
      </c>
      <c r="S35" s="85" t="str">
        <f t="shared" si="25"/>
        <v>  </v>
      </c>
      <c r="T35" s="85" t="str">
        <f t="shared" si="25"/>
        <v>  </v>
      </c>
      <c r="U35" s="85" t="str">
        <f t="shared" si="25"/>
        <v>  </v>
      </c>
      <c r="V35" s="85" t="str">
        <f t="shared" si="25"/>
        <v>  </v>
      </c>
      <c r="W35" s="85" t="str">
        <f t="shared" si="25"/>
        <v>  </v>
      </c>
      <c r="X35" s="85">
        <f t="shared" si="10"/>
        <v>5</v>
      </c>
      <c r="Y35" s="86">
        <f t="shared" si="11"/>
        <v>5</v>
      </c>
      <c r="AA35" s="140"/>
    </row>
    <row r="36" spans="2:27" ht="15.75" hidden="1">
      <c r="B36" s="80"/>
      <c r="C36" s="97" t="s">
        <v>45</v>
      </c>
      <c r="D36" s="91">
        <v>1</v>
      </c>
      <c r="E36" s="91">
        <v>2</v>
      </c>
      <c r="F36" s="91">
        <v>2</v>
      </c>
      <c r="G36" s="91">
        <v>2</v>
      </c>
      <c r="H36" s="91">
        <v>2</v>
      </c>
      <c r="I36" s="91">
        <v>2</v>
      </c>
      <c r="J36" s="91">
        <v>1</v>
      </c>
      <c r="K36" s="91">
        <v>2</v>
      </c>
      <c r="L36" s="91">
        <v>2</v>
      </c>
      <c r="M36" s="91">
        <f t="shared" si="8"/>
        <v>16</v>
      </c>
      <c r="N36" s="97" t="str">
        <f t="shared" si="9"/>
        <v>Coups rendus </v>
      </c>
      <c r="O36" s="91">
        <v>2</v>
      </c>
      <c r="P36" s="91">
        <v>2</v>
      </c>
      <c r="Q36" s="91">
        <v>1</v>
      </c>
      <c r="R36" s="91">
        <v>2</v>
      </c>
      <c r="S36" s="91">
        <v>2</v>
      </c>
      <c r="T36" s="91">
        <v>2</v>
      </c>
      <c r="U36" s="91">
        <v>1</v>
      </c>
      <c r="V36" s="91">
        <v>2</v>
      </c>
      <c r="W36" s="91">
        <v>2</v>
      </c>
      <c r="X36" s="91">
        <f t="shared" si="10"/>
        <v>16</v>
      </c>
      <c r="Y36" s="92">
        <f t="shared" si="11"/>
        <v>32</v>
      </c>
      <c r="AA36" s="140"/>
    </row>
    <row r="37" spans="2:27" ht="15.75" hidden="1">
      <c r="B37" s="132" t="s">
        <v>102</v>
      </c>
      <c r="C37" s="41" t="s">
        <v>48</v>
      </c>
      <c r="D37" s="41"/>
      <c r="E37" s="41"/>
      <c r="F37" s="41"/>
      <c r="G37" s="41"/>
      <c r="H37" s="41"/>
      <c r="I37" s="41"/>
      <c r="J37" s="41"/>
      <c r="K37" s="41"/>
      <c r="L37" s="41"/>
      <c r="M37" s="32">
        <f t="shared" si="8"/>
        <v>0</v>
      </c>
      <c r="N37" s="32" t="str">
        <f t="shared" si="9"/>
        <v>Score</v>
      </c>
      <c r="O37" s="41"/>
      <c r="P37" s="41"/>
      <c r="Q37" s="41"/>
      <c r="R37" s="41"/>
      <c r="S37" s="41"/>
      <c r="T37" s="41"/>
      <c r="U37" s="41"/>
      <c r="V37" s="41"/>
      <c r="W37" s="41"/>
      <c r="X37" s="32">
        <f t="shared" si="10"/>
        <v>0</v>
      </c>
      <c r="Y37" s="83">
        <f t="shared" si="11"/>
        <v>0</v>
      </c>
      <c r="Z37">
        <f>Y37-$Y$7</f>
        <v>-72</v>
      </c>
      <c r="AA37">
        <f>Y37-$Y$7</f>
        <v>-72</v>
      </c>
    </row>
    <row r="38" spans="2:27" ht="16.5" hidden="1" thickBot="1">
      <c r="B38" s="84"/>
      <c r="C38" s="98" t="s">
        <v>47</v>
      </c>
      <c r="D38" s="93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93" t="str">
        <f t="shared" si="26"/>
        <v>  </v>
      </c>
      <c r="F38" s="93" t="str">
        <f t="shared" si="26"/>
        <v>  </v>
      </c>
      <c r="G38" s="93" t="str">
        <f t="shared" si="26"/>
        <v>  </v>
      </c>
      <c r="H38" s="93" t="str">
        <f t="shared" si="26"/>
        <v>  </v>
      </c>
      <c r="I38" s="93" t="str">
        <f t="shared" si="26"/>
        <v>  </v>
      </c>
      <c r="J38" s="93" t="str">
        <f t="shared" si="26"/>
        <v>  </v>
      </c>
      <c r="K38" s="93" t="str">
        <f t="shared" si="26"/>
        <v>  </v>
      </c>
      <c r="L38" s="93" t="str">
        <f t="shared" si="26"/>
        <v>  </v>
      </c>
      <c r="M38" s="93">
        <f t="shared" si="8"/>
        <v>0</v>
      </c>
      <c r="N38" s="98" t="str">
        <f t="shared" si="9"/>
        <v>Stableford </v>
      </c>
      <c r="O38" s="93" t="str">
        <f>IF((O37-(O$7+O36))=-1,3,(IF((O37-(O$7+O36))=-2,4,(IF((O37-(O$7+O36))=-3,5,(IF((O37-(O$7+O36))=0,2,(IF((O37-(O$7+O36))=1,1,(IF((O37-(O$7+O36))=2,0,(IF((O37-(O$7+O36))=3," ","  ")))))))))))))</f>
        <v>  </v>
      </c>
      <c r="P38" s="93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93" t="str">
        <f t="shared" si="27"/>
        <v>  </v>
      </c>
      <c r="R38" s="93" t="str">
        <f t="shared" si="27"/>
        <v>  </v>
      </c>
      <c r="S38" s="93" t="str">
        <f t="shared" si="27"/>
        <v>  </v>
      </c>
      <c r="T38" s="93" t="str">
        <f t="shared" si="27"/>
        <v>  </v>
      </c>
      <c r="U38" s="93" t="str">
        <f t="shared" si="27"/>
        <v>  </v>
      </c>
      <c r="V38" s="93" t="str">
        <f t="shared" si="27"/>
        <v>  </v>
      </c>
      <c r="W38" s="93" t="str">
        <f t="shared" si="27"/>
        <v>  </v>
      </c>
      <c r="X38" s="93">
        <f t="shared" si="10"/>
        <v>0</v>
      </c>
      <c r="Y38" s="94">
        <f t="shared" si="11"/>
        <v>0</v>
      </c>
      <c r="AA38" s="140"/>
    </row>
    <row r="39" spans="2:27" ht="15.75" hidden="1">
      <c r="B39" s="87"/>
      <c r="C39" s="89" t="s">
        <v>45</v>
      </c>
      <c r="D39" s="81">
        <v>0</v>
      </c>
      <c r="E39" s="81">
        <v>0</v>
      </c>
      <c r="F39" s="81">
        <v>0</v>
      </c>
      <c r="G39" s="81">
        <v>1</v>
      </c>
      <c r="H39" s="81">
        <v>1</v>
      </c>
      <c r="I39" s="81">
        <v>0</v>
      </c>
      <c r="J39" s="81">
        <v>0</v>
      </c>
      <c r="K39" s="81">
        <v>0</v>
      </c>
      <c r="L39" s="81">
        <v>0</v>
      </c>
      <c r="M39" s="81">
        <f t="shared" si="8"/>
        <v>2</v>
      </c>
      <c r="N39" s="89" t="str">
        <f t="shared" si="9"/>
        <v>Coups rendus </v>
      </c>
      <c r="O39" s="81">
        <v>1</v>
      </c>
      <c r="P39" s="81">
        <v>1</v>
      </c>
      <c r="Q39" s="81">
        <v>0</v>
      </c>
      <c r="R39" s="81">
        <v>0</v>
      </c>
      <c r="S39" s="81">
        <v>0</v>
      </c>
      <c r="T39" s="81">
        <v>1</v>
      </c>
      <c r="U39" s="81">
        <v>0</v>
      </c>
      <c r="V39" s="81">
        <v>0</v>
      </c>
      <c r="W39" s="81">
        <v>0</v>
      </c>
      <c r="X39" s="81">
        <f t="shared" si="10"/>
        <v>3</v>
      </c>
      <c r="Y39" s="82">
        <f t="shared" si="11"/>
        <v>5</v>
      </c>
      <c r="AA39" s="140"/>
    </row>
    <row r="40" spans="1:27" ht="15.75" hidden="1">
      <c r="A40" t="s">
        <v>1</v>
      </c>
      <c r="B40" s="133" t="s">
        <v>103</v>
      </c>
      <c r="C40" s="41" t="s">
        <v>46</v>
      </c>
      <c r="D40" s="41"/>
      <c r="E40" s="41"/>
      <c r="F40" s="41"/>
      <c r="G40" s="41"/>
      <c r="H40" s="41"/>
      <c r="I40" s="41"/>
      <c r="J40" s="41"/>
      <c r="K40" s="41"/>
      <c r="L40" s="41"/>
      <c r="M40" s="32">
        <f t="shared" si="8"/>
        <v>0</v>
      </c>
      <c r="N40" s="32" t="str">
        <f t="shared" si="9"/>
        <v>Score </v>
      </c>
      <c r="O40" s="41"/>
      <c r="P40" s="41"/>
      <c r="Q40" s="41"/>
      <c r="R40" s="41"/>
      <c r="S40" s="41"/>
      <c r="T40" s="41"/>
      <c r="U40" s="41"/>
      <c r="V40" s="41"/>
      <c r="W40" s="41"/>
      <c r="X40" s="32">
        <f t="shared" si="10"/>
        <v>0</v>
      </c>
      <c r="Y40" s="83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88"/>
      <c r="C41" s="90" t="s">
        <v>47</v>
      </c>
      <c r="D41" s="85" t="str">
        <f>IF((D40-(D$7+D39))=-1,3,(IF((D40-(D$7+D39))=-2,4,(IF((D40-(D$7+D39))=-3,5,(IF((D40-(D$7+D39))=0,2,(IF((D40-(D$7+D39))=1,1,(IF((D40-(D$7+D39))=2,0,(IF((D40-(D$7+D39))=3," ","  ")))))))))))))</f>
        <v>  </v>
      </c>
      <c r="E41" s="85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85" t="str">
        <f t="shared" si="28"/>
        <v>  </v>
      </c>
      <c r="G41" s="85" t="str">
        <f t="shared" si="28"/>
        <v>  </v>
      </c>
      <c r="H41" s="85" t="str">
        <f t="shared" si="28"/>
        <v>  </v>
      </c>
      <c r="I41" s="85">
        <f t="shared" si="28"/>
        <v>5</v>
      </c>
      <c r="J41" s="85" t="str">
        <f t="shared" si="28"/>
        <v>  </v>
      </c>
      <c r="K41" s="85" t="str">
        <f t="shared" si="28"/>
        <v>  </v>
      </c>
      <c r="L41" s="85" t="str">
        <f t="shared" si="28"/>
        <v>  </v>
      </c>
      <c r="M41" s="85">
        <f t="shared" si="8"/>
        <v>5</v>
      </c>
      <c r="N41" s="90" t="str">
        <f t="shared" si="9"/>
        <v>Stableford </v>
      </c>
      <c r="O41" s="85" t="str">
        <f>IF((O40-(O$7+O39))=-1,3,(IF((O40-(O$7+O39))=-2,4,(IF((O40-(O$7+O39))=-3,5,(IF((O40-(O$7+O39))=0,2,(IF((O40-(O$7+O39))=1,1,(IF((O40-(O$7+O39))=2,0,(IF((O40-(O$7+O39))=3," ","  ")))))))))))))</f>
        <v>  </v>
      </c>
      <c r="P41" s="85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85">
        <f t="shared" si="29"/>
        <v>5</v>
      </c>
      <c r="R41" s="85" t="str">
        <f t="shared" si="29"/>
        <v>  </v>
      </c>
      <c r="S41" s="85">
        <f t="shared" si="29"/>
        <v>5</v>
      </c>
      <c r="T41" s="85" t="str">
        <f t="shared" si="29"/>
        <v>  </v>
      </c>
      <c r="U41" s="85" t="str">
        <f t="shared" si="29"/>
        <v>  </v>
      </c>
      <c r="V41" s="85" t="str">
        <f t="shared" si="29"/>
        <v>  </v>
      </c>
      <c r="W41" s="85">
        <f t="shared" si="29"/>
        <v>5</v>
      </c>
      <c r="X41" s="85">
        <f t="shared" si="10"/>
        <v>15</v>
      </c>
      <c r="Y41" s="86">
        <f t="shared" si="11"/>
        <v>20</v>
      </c>
      <c r="AA41" s="140"/>
    </row>
    <row r="42" spans="2:27" ht="15.75" hidden="1">
      <c r="B42" s="80"/>
      <c r="C42" s="97" t="s">
        <v>45</v>
      </c>
      <c r="D42" s="91">
        <v>1</v>
      </c>
      <c r="E42" s="91">
        <v>1</v>
      </c>
      <c r="F42" s="91">
        <v>1</v>
      </c>
      <c r="G42" s="91">
        <v>1</v>
      </c>
      <c r="H42" s="91">
        <v>2</v>
      </c>
      <c r="I42" s="91">
        <v>1</v>
      </c>
      <c r="J42" s="91">
        <v>1</v>
      </c>
      <c r="K42" s="91">
        <v>1</v>
      </c>
      <c r="L42" s="91">
        <v>1</v>
      </c>
      <c r="M42" s="91">
        <f t="shared" si="8"/>
        <v>10</v>
      </c>
      <c r="N42" s="97" t="str">
        <f t="shared" si="9"/>
        <v>Coups rendus </v>
      </c>
      <c r="O42" s="91">
        <v>1</v>
      </c>
      <c r="P42" s="91">
        <v>2</v>
      </c>
      <c r="Q42" s="91">
        <v>1</v>
      </c>
      <c r="R42" s="91">
        <v>1</v>
      </c>
      <c r="S42" s="91">
        <v>1</v>
      </c>
      <c r="T42" s="91">
        <v>2</v>
      </c>
      <c r="U42" s="91">
        <v>1</v>
      </c>
      <c r="V42" s="91">
        <v>1</v>
      </c>
      <c r="W42" s="91">
        <v>1</v>
      </c>
      <c r="X42" s="91">
        <f t="shared" si="10"/>
        <v>11</v>
      </c>
      <c r="Y42" s="92">
        <f t="shared" si="11"/>
        <v>21</v>
      </c>
      <c r="AA42" s="140"/>
    </row>
    <row r="43" spans="2:27" ht="15.75" hidden="1">
      <c r="B43" s="132" t="s">
        <v>104</v>
      </c>
      <c r="C43" s="41" t="s">
        <v>48</v>
      </c>
      <c r="D43" s="41"/>
      <c r="E43" s="41"/>
      <c r="F43" s="41"/>
      <c r="G43" s="41"/>
      <c r="H43" s="41"/>
      <c r="I43" s="41"/>
      <c r="J43" s="41"/>
      <c r="K43" s="41"/>
      <c r="L43" s="41"/>
      <c r="M43" s="32">
        <f t="shared" si="8"/>
        <v>0</v>
      </c>
      <c r="N43" s="32" t="str">
        <f t="shared" si="9"/>
        <v>Score</v>
      </c>
      <c r="O43" s="41"/>
      <c r="P43" s="41"/>
      <c r="Q43" s="41"/>
      <c r="R43" s="41"/>
      <c r="S43" s="41"/>
      <c r="T43" s="41"/>
      <c r="U43" s="41"/>
      <c r="V43" s="41"/>
      <c r="W43" s="41"/>
      <c r="X43" s="32">
        <f t="shared" si="10"/>
        <v>0</v>
      </c>
      <c r="Y43" s="83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84"/>
      <c r="C44" s="98" t="s">
        <v>47</v>
      </c>
      <c r="D44" s="93" t="str">
        <f>IF((D43-(D$7+D42))=-1,3,(IF((D43-(D$7+D42))=-2,4,(IF((D43-(D$7+D42))=-3,5,(IF((D43-(D$7+D42))=0,2,(IF((D43-(D$7+D42))=1,1,(IF((D43-(D$7+D42))=2,0,(IF((D43-(D$7+D42))=3," ","  ")))))))))))))</f>
        <v>  </v>
      </c>
      <c r="E44" s="93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93" t="str">
        <f t="shared" si="30"/>
        <v>  </v>
      </c>
      <c r="G44" s="93" t="str">
        <f t="shared" si="30"/>
        <v>  </v>
      </c>
      <c r="H44" s="93" t="str">
        <f t="shared" si="30"/>
        <v>  </v>
      </c>
      <c r="I44" s="93" t="str">
        <f t="shared" si="30"/>
        <v>  </v>
      </c>
      <c r="J44" s="93" t="str">
        <f t="shared" si="30"/>
        <v>  </v>
      </c>
      <c r="K44" s="93" t="str">
        <f t="shared" si="30"/>
        <v>  </v>
      </c>
      <c r="L44" s="93" t="str">
        <f t="shared" si="30"/>
        <v>  </v>
      </c>
      <c r="M44" s="93">
        <f t="shared" si="8"/>
        <v>0</v>
      </c>
      <c r="N44" s="98" t="str">
        <f t="shared" si="9"/>
        <v>Stableford </v>
      </c>
      <c r="O44" s="93" t="str">
        <f>IF((O43-(O$7+O42))=-1,3,(IF((O43-(O$7+O42))=-2,4,(IF((O43-(O$7+O42))=-3,5,(IF((O43-(O$7+O42))=0,2,(IF((O43-(O$7+O42))=1,1,(IF((O43-(O$7+O42))=2,0,(IF((O43-(O$7+O42))=3," ","  ")))))))))))))</f>
        <v>  </v>
      </c>
      <c r="P44" s="93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93" t="str">
        <f t="shared" si="31"/>
        <v>  </v>
      </c>
      <c r="R44" s="93" t="str">
        <f t="shared" si="31"/>
        <v>  </v>
      </c>
      <c r="S44" s="93" t="str">
        <f t="shared" si="31"/>
        <v>  </v>
      </c>
      <c r="T44" s="93" t="str">
        <f t="shared" si="31"/>
        <v>  </v>
      </c>
      <c r="U44" s="93" t="str">
        <f t="shared" si="31"/>
        <v>  </v>
      </c>
      <c r="V44" s="93" t="str">
        <f t="shared" si="31"/>
        <v>  </v>
      </c>
      <c r="W44" s="93" t="str">
        <f t="shared" si="31"/>
        <v>  </v>
      </c>
      <c r="X44" s="93">
        <f t="shared" si="10"/>
        <v>0</v>
      </c>
      <c r="Y44" s="94">
        <f t="shared" si="11"/>
        <v>0</v>
      </c>
      <c r="AA44" s="140"/>
    </row>
    <row r="45" spans="2:27" ht="15.75" hidden="1">
      <c r="B45" s="87"/>
      <c r="C45" s="89" t="s">
        <v>45</v>
      </c>
      <c r="D45" s="81">
        <v>0</v>
      </c>
      <c r="E45" s="81">
        <v>1</v>
      </c>
      <c r="F45" s="81">
        <v>1</v>
      </c>
      <c r="G45" s="81">
        <v>1</v>
      </c>
      <c r="H45" s="81">
        <v>1</v>
      </c>
      <c r="I45" s="81">
        <v>1</v>
      </c>
      <c r="J45" s="81">
        <v>1</v>
      </c>
      <c r="K45" s="81">
        <v>1</v>
      </c>
      <c r="L45" s="81">
        <v>1</v>
      </c>
      <c r="M45" s="81">
        <f t="shared" si="8"/>
        <v>8</v>
      </c>
      <c r="N45" s="89" t="str">
        <f t="shared" si="9"/>
        <v>Coups rendus </v>
      </c>
      <c r="O45" s="81">
        <v>1</v>
      </c>
      <c r="P45" s="81">
        <v>1</v>
      </c>
      <c r="Q45" s="81">
        <v>1</v>
      </c>
      <c r="R45" s="81">
        <v>1</v>
      </c>
      <c r="S45" s="81">
        <v>1</v>
      </c>
      <c r="T45" s="81">
        <v>1</v>
      </c>
      <c r="U45" s="81">
        <v>1</v>
      </c>
      <c r="V45" s="81">
        <v>1</v>
      </c>
      <c r="W45" s="81">
        <v>1</v>
      </c>
      <c r="X45" s="81">
        <f t="shared" si="10"/>
        <v>9</v>
      </c>
      <c r="Y45" s="82">
        <f t="shared" si="11"/>
        <v>17</v>
      </c>
      <c r="AA45" s="140"/>
    </row>
    <row r="46" spans="1:27" ht="15.75" hidden="1">
      <c r="A46" t="s">
        <v>1</v>
      </c>
      <c r="B46" s="133" t="s">
        <v>105</v>
      </c>
      <c r="C46" s="41" t="s">
        <v>46</v>
      </c>
      <c r="D46" s="41"/>
      <c r="E46" s="41"/>
      <c r="F46" s="41"/>
      <c r="G46" s="41"/>
      <c r="H46" s="41"/>
      <c r="I46" s="41"/>
      <c r="J46" s="41"/>
      <c r="K46" s="41"/>
      <c r="L46" s="41"/>
      <c r="M46" s="32">
        <f t="shared" si="8"/>
        <v>0</v>
      </c>
      <c r="N46" s="32" t="str">
        <f t="shared" si="9"/>
        <v>Score </v>
      </c>
      <c r="O46" s="41"/>
      <c r="P46" s="41"/>
      <c r="Q46" s="41"/>
      <c r="R46" s="41"/>
      <c r="S46" s="41"/>
      <c r="T46" s="41"/>
      <c r="U46" s="41"/>
      <c r="V46" s="41"/>
      <c r="W46" s="41"/>
      <c r="X46" s="32">
        <f t="shared" si="10"/>
        <v>0</v>
      </c>
      <c r="Y46" s="83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88"/>
      <c r="C47" s="90" t="s">
        <v>47</v>
      </c>
      <c r="D47" s="85" t="str">
        <f>IF((D46-(D$7+D45))=-1,3,(IF((D46-(D$7+D45))=-2,4,(IF((D46-(D$7+D45))=-3,5,(IF((D46-(D$7+D45))=0,2,(IF((D46-(D$7+D45))=1,1,(IF((D46-(D$7+D45))=2,0,(IF((D46-(D$7+D45))=3," ","  ")))))))))))))</f>
        <v>  </v>
      </c>
      <c r="E47" s="85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85" t="str">
        <f t="shared" si="32"/>
        <v>  </v>
      </c>
      <c r="G47" s="85" t="str">
        <f t="shared" si="32"/>
        <v>  </v>
      </c>
      <c r="H47" s="85" t="str">
        <f t="shared" si="32"/>
        <v>  </v>
      </c>
      <c r="I47" s="85" t="str">
        <f t="shared" si="32"/>
        <v>  </v>
      </c>
      <c r="J47" s="85" t="str">
        <f t="shared" si="32"/>
        <v>  </v>
      </c>
      <c r="K47" s="85" t="str">
        <f t="shared" si="32"/>
        <v>  </v>
      </c>
      <c r="L47" s="85" t="str">
        <f t="shared" si="32"/>
        <v>  </v>
      </c>
      <c r="M47" s="85">
        <f t="shared" si="8"/>
        <v>0</v>
      </c>
      <c r="N47" s="90" t="str">
        <f t="shared" si="9"/>
        <v>Stableford </v>
      </c>
      <c r="O47" s="85" t="str">
        <f>IF((O46-(O$7+O45))=-1,3,(IF((O46-(O$7+O45))=-2,4,(IF((O46-(O$7+O45))=-3,5,(IF((O46-(O$7+O45))=0,2,(IF((O46-(O$7+O45))=1,1,(IF((O46-(O$7+O45))=2,0,(IF((O46-(O$7+O45))=3," ","  ")))))))))))))</f>
        <v>  </v>
      </c>
      <c r="P47" s="85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85" t="str">
        <f t="shared" si="33"/>
        <v>  </v>
      </c>
      <c r="R47" s="85" t="str">
        <f t="shared" si="33"/>
        <v>  </v>
      </c>
      <c r="S47" s="85" t="str">
        <f t="shared" si="33"/>
        <v>  </v>
      </c>
      <c r="T47" s="85" t="str">
        <f t="shared" si="33"/>
        <v>  </v>
      </c>
      <c r="U47" s="85" t="str">
        <f t="shared" si="33"/>
        <v>  </v>
      </c>
      <c r="V47" s="85" t="str">
        <f t="shared" si="33"/>
        <v>  </v>
      </c>
      <c r="W47" s="85" t="str">
        <f t="shared" si="33"/>
        <v>  </v>
      </c>
      <c r="X47" s="85">
        <f t="shared" si="10"/>
        <v>0</v>
      </c>
      <c r="Y47" s="86">
        <f t="shared" si="11"/>
        <v>0</v>
      </c>
      <c r="AA47" s="140"/>
    </row>
    <row r="48" spans="2:27" ht="15.75" customHeight="1" hidden="1">
      <c r="B48" s="80"/>
      <c r="C48" s="97" t="s">
        <v>45</v>
      </c>
      <c r="D48" s="91">
        <v>1</v>
      </c>
      <c r="E48" s="91">
        <v>1</v>
      </c>
      <c r="F48" s="91">
        <v>2</v>
      </c>
      <c r="G48" s="91">
        <v>2</v>
      </c>
      <c r="H48" s="91">
        <v>2</v>
      </c>
      <c r="I48" s="91">
        <v>1</v>
      </c>
      <c r="J48" s="91">
        <v>1</v>
      </c>
      <c r="K48" s="91">
        <v>1</v>
      </c>
      <c r="L48" s="91">
        <v>1</v>
      </c>
      <c r="M48" s="91">
        <f t="shared" si="8"/>
        <v>12</v>
      </c>
      <c r="N48" s="97" t="str">
        <f t="shared" si="9"/>
        <v>Coups rendus </v>
      </c>
      <c r="O48" s="91">
        <v>2</v>
      </c>
      <c r="P48" s="91">
        <v>2</v>
      </c>
      <c r="Q48" s="91">
        <v>1</v>
      </c>
      <c r="R48" s="91">
        <v>1</v>
      </c>
      <c r="S48" s="91">
        <v>1</v>
      </c>
      <c r="T48" s="91">
        <v>2</v>
      </c>
      <c r="U48" s="91">
        <v>1</v>
      </c>
      <c r="V48" s="91">
        <v>1</v>
      </c>
      <c r="W48" s="91">
        <v>2</v>
      </c>
      <c r="X48" s="91">
        <f t="shared" si="10"/>
        <v>13</v>
      </c>
      <c r="Y48" s="92">
        <f t="shared" si="11"/>
        <v>25</v>
      </c>
      <c r="AA48" s="140"/>
    </row>
    <row r="49" spans="2:27" ht="15.75" customHeight="1" hidden="1">
      <c r="B49" s="132" t="s">
        <v>108</v>
      </c>
      <c r="C49" s="41" t="s">
        <v>48</v>
      </c>
      <c r="D49" s="41"/>
      <c r="E49" s="41"/>
      <c r="F49" s="41"/>
      <c r="G49" s="41"/>
      <c r="H49" s="41"/>
      <c r="I49" s="41"/>
      <c r="J49" s="41"/>
      <c r="K49" s="41"/>
      <c r="L49" s="41"/>
      <c r="M49" s="32">
        <f t="shared" si="8"/>
        <v>0</v>
      </c>
      <c r="N49" s="32" t="s">
        <v>48</v>
      </c>
      <c r="O49" s="41"/>
      <c r="P49" s="41"/>
      <c r="Q49" s="41"/>
      <c r="R49" s="41"/>
      <c r="S49" s="41"/>
      <c r="T49" s="41"/>
      <c r="U49" s="41"/>
      <c r="V49" s="41"/>
      <c r="W49" s="41"/>
      <c r="X49" s="32">
        <f t="shared" si="10"/>
        <v>0</v>
      </c>
      <c r="Y49" s="83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84"/>
      <c r="C50" s="98" t="s">
        <v>47</v>
      </c>
      <c r="D50" s="93" t="str">
        <f>IF((D49-(D$7+D48))=-1,3,(IF((D49-(D$7+D48))=-2,4,(IF((D49-(D$7+D48))=-3,5,(IF((D49-(D$7+D48))=0,2,(IF((D49-(D$7+D48))=1,1,(IF((D49-(D$7+D48))=2,0,(IF((D49-(D$7+D48))=3," ","  ")))))))))))))</f>
        <v>  </v>
      </c>
      <c r="E50" s="93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93" t="str">
        <f t="shared" si="34"/>
        <v>  </v>
      </c>
      <c r="G50" s="93" t="str">
        <f t="shared" si="34"/>
        <v>  </v>
      </c>
      <c r="H50" s="93" t="str">
        <f t="shared" si="34"/>
        <v>  </v>
      </c>
      <c r="I50" s="93" t="str">
        <f t="shared" si="34"/>
        <v>  </v>
      </c>
      <c r="J50" s="93" t="str">
        <f t="shared" si="34"/>
        <v>  </v>
      </c>
      <c r="K50" s="93" t="str">
        <f t="shared" si="34"/>
        <v>  </v>
      </c>
      <c r="L50" s="93" t="str">
        <f t="shared" si="34"/>
        <v>  </v>
      </c>
      <c r="M50" s="93">
        <f t="shared" si="8"/>
        <v>0</v>
      </c>
      <c r="N50" s="98" t="str">
        <f t="shared" si="9"/>
        <v>Stableford </v>
      </c>
      <c r="O50" s="93" t="str">
        <f>IF((O49-(O$7+O48))=-1,3,(IF((O49-(O$7+O48))=-2,4,(IF((O49-(O$7+O48))=-3,5,(IF((O49-(O$7+O48))=0,2,(IF((O49-(O$7+O48))=1,1,(IF((O49-(O$7+O48))=2,0,(IF((O49-(O$7+O48))=3," ","  ")))))))))))))</f>
        <v>  </v>
      </c>
      <c r="P50" s="93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93" t="str">
        <f t="shared" si="35"/>
        <v>  </v>
      </c>
      <c r="R50" s="93" t="str">
        <f t="shared" si="35"/>
        <v>  </v>
      </c>
      <c r="S50" s="93" t="str">
        <f t="shared" si="35"/>
        <v>  </v>
      </c>
      <c r="T50" s="93" t="str">
        <f t="shared" si="35"/>
        <v>  </v>
      </c>
      <c r="U50" s="93" t="str">
        <f t="shared" si="35"/>
        <v>  </v>
      </c>
      <c r="V50" s="93" t="str">
        <f t="shared" si="35"/>
        <v>  </v>
      </c>
      <c r="W50" s="93" t="str">
        <f t="shared" si="35"/>
        <v>  </v>
      </c>
      <c r="X50" s="93">
        <f t="shared" si="10"/>
        <v>0</v>
      </c>
      <c r="Y50" s="94">
        <f t="shared" si="11"/>
        <v>0</v>
      </c>
      <c r="AA50" s="140"/>
    </row>
    <row r="51" spans="2:27" ht="15.75" customHeight="1" hidden="1">
      <c r="B51" s="87"/>
      <c r="C51" s="89" t="s">
        <v>45</v>
      </c>
      <c r="D51" s="81">
        <v>1</v>
      </c>
      <c r="E51" s="81">
        <v>1</v>
      </c>
      <c r="F51" s="81">
        <v>1</v>
      </c>
      <c r="G51" s="81">
        <v>1</v>
      </c>
      <c r="H51" s="81">
        <v>1</v>
      </c>
      <c r="I51" s="81">
        <v>1</v>
      </c>
      <c r="J51" s="81">
        <v>1</v>
      </c>
      <c r="K51" s="81">
        <v>1</v>
      </c>
      <c r="L51" s="81">
        <v>1</v>
      </c>
      <c r="M51" s="81">
        <f t="shared" si="8"/>
        <v>9</v>
      </c>
      <c r="N51" s="89" t="str">
        <f t="shared" si="9"/>
        <v>Coups rendus </v>
      </c>
      <c r="O51" s="81">
        <v>1</v>
      </c>
      <c r="P51" s="81">
        <v>1</v>
      </c>
      <c r="Q51" s="81">
        <v>1</v>
      </c>
      <c r="R51" s="81">
        <v>1</v>
      </c>
      <c r="S51" s="81">
        <v>1</v>
      </c>
      <c r="T51" s="81">
        <v>1</v>
      </c>
      <c r="U51" s="81">
        <v>1</v>
      </c>
      <c r="V51" s="81">
        <v>1</v>
      </c>
      <c r="W51" s="81">
        <v>1</v>
      </c>
      <c r="X51" s="81">
        <f t="shared" si="10"/>
        <v>9</v>
      </c>
      <c r="Y51" s="82">
        <f t="shared" si="11"/>
        <v>18</v>
      </c>
      <c r="AA51" s="140"/>
    </row>
    <row r="52" spans="1:27" ht="15.75" customHeight="1" hidden="1">
      <c r="A52" t="s">
        <v>1</v>
      </c>
      <c r="B52" s="133" t="s">
        <v>109</v>
      </c>
      <c r="C52" s="41" t="s">
        <v>46</v>
      </c>
      <c r="D52" s="41"/>
      <c r="E52" s="41"/>
      <c r="F52" s="41"/>
      <c r="G52" s="41"/>
      <c r="H52" s="41"/>
      <c r="I52" s="41"/>
      <c r="J52" s="41"/>
      <c r="K52" s="41"/>
      <c r="L52" s="41"/>
      <c r="M52" s="32">
        <f>SUM(D52:L52)</f>
        <v>0</v>
      </c>
      <c r="N52" s="32" t="str">
        <f>C52</f>
        <v>Score </v>
      </c>
      <c r="O52" s="41"/>
      <c r="P52" s="41"/>
      <c r="Q52" s="41"/>
      <c r="R52" s="41"/>
      <c r="S52" s="41"/>
      <c r="T52" s="41"/>
      <c r="U52" s="41"/>
      <c r="V52" s="41"/>
      <c r="W52" s="41"/>
      <c r="X52" s="32">
        <f>SUM(O52:W52)</f>
        <v>0</v>
      </c>
      <c r="Y52" s="83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88"/>
      <c r="C53" s="90" t="s">
        <v>47</v>
      </c>
      <c r="D53" s="85" t="str">
        <f>IF((D52-(D$7+D51))=-1,3,(IF((D52-(D$7+D51))=-2,4,(IF((D52-(D$7+D51))=-3,5,(IF((D52-(D$7+D51))=0,2,(IF((D52-(D$7+D51))=1,1,(IF((D52-(D$7+D51))=2,0,(IF((D52-(D$7+D51))=3," ","  ")))))))))))))</f>
        <v>  </v>
      </c>
      <c r="E53" s="85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85" t="str">
        <f t="shared" si="36"/>
        <v>  </v>
      </c>
      <c r="G53" s="85" t="str">
        <f t="shared" si="36"/>
        <v>  </v>
      </c>
      <c r="H53" s="85" t="str">
        <f t="shared" si="36"/>
        <v>  </v>
      </c>
      <c r="I53" s="85" t="str">
        <f t="shared" si="36"/>
        <v>  </v>
      </c>
      <c r="J53" s="85" t="str">
        <f t="shared" si="36"/>
        <v>  </v>
      </c>
      <c r="K53" s="85" t="str">
        <f t="shared" si="36"/>
        <v>  </v>
      </c>
      <c r="L53" s="85" t="str">
        <f t="shared" si="36"/>
        <v>  </v>
      </c>
      <c r="M53" s="85">
        <f t="shared" si="8"/>
        <v>0</v>
      </c>
      <c r="N53" s="90" t="str">
        <f t="shared" si="9"/>
        <v>Stableford </v>
      </c>
      <c r="O53" s="85" t="str">
        <f>IF((O52-(O$7+O51))=-1,3,(IF((O52-(O$7+O51))=-2,4,(IF((O52-(O$7+O51))=-3,5,(IF((O52-(O$7+O51))=0,2,(IF((O52-(O$7+O51))=1,1,(IF((O52-(O$7+O51))=2,0,(IF((O52-(O$7+O51))=3," ","  ")))))))))))))</f>
        <v>  </v>
      </c>
      <c r="P53" s="85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85" t="str">
        <f t="shared" si="37"/>
        <v>  </v>
      </c>
      <c r="R53" s="85" t="str">
        <f t="shared" si="37"/>
        <v>  </v>
      </c>
      <c r="S53" s="85" t="str">
        <f t="shared" si="37"/>
        <v>  </v>
      </c>
      <c r="T53" s="85" t="str">
        <f t="shared" si="37"/>
        <v>  </v>
      </c>
      <c r="U53" s="85" t="str">
        <f t="shared" si="37"/>
        <v>  </v>
      </c>
      <c r="V53" s="85" t="str">
        <f t="shared" si="37"/>
        <v>  </v>
      </c>
      <c r="W53" s="85" t="str">
        <f t="shared" si="37"/>
        <v>  </v>
      </c>
      <c r="X53" s="85">
        <f t="shared" si="10"/>
        <v>0</v>
      </c>
      <c r="Y53" s="86">
        <f t="shared" si="11"/>
        <v>0</v>
      </c>
      <c r="AA53" s="140"/>
    </row>
    <row r="54" spans="2:27" ht="15.75" customHeight="1" hidden="1">
      <c r="B54" s="80"/>
      <c r="C54" s="97" t="s">
        <v>45</v>
      </c>
      <c r="D54" s="91">
        <v>2</v>
      </c>
      <c r="E54" s="91">
        <v>2</v>
      </c>
      <c r="F54" s="91">
        <v>2</v>
      </c>
      <c r="G54" s="91">
        <v>3</v>
      </c>
      <c r="H54" s="91">
        <v>3</v>
      </c>
      <c r="I54" s="91">
        <v>2</v>
      </c>
      <c r="J54" s="91">
        <v>2</v>
      </c>
      <c r="K54" s="91">
        <v>2</v>
      </c>
      <c r="L54" s="91">
        <v>2</v>
      </c>
      <c r="M54" s="91">
        <f t="shared" si="8"/>
        <v>20</v>
      </c>
      <c r="N54" s="97" t="str">
        <f t="shared" si="9"/>
        <v>Coups rendus </v>
      </c>
      <c r="O54" s="91">
        <v>2</v>
      </c>
      <c r="P54" s="91">
        <v>3</v>
      </c>
      <c r="Q54" s="91">
        <v>2</v>
      </c>
      <c r="R54" s="91">
        <v>2</v>
      </c>
      <c r="S54" s="91">
        <v>2</v>
      </c>
      <c r="T54" s="91">
        <v>3</v>
      </c>
      <c r="U54" s="91">
        <v>2</v>
      </c>
      <c r="V54" s="91">
        <v>2</v>
      </c>
      <c r="W54" s="91">
        <v>2</v>
      </c>
      <c r="X54" s="91">
        <f t="shared" si="10"/>
        <v>20</v>
      </c>
      <c r="Y54" s="92">
        <f t="shared" si="11"/>
        <v>40</v>
      </c>
      <c r="AA54" s="140"/>
    </row>
    <row r="55" spans="2:27" ht="15.75" customHeight="1" hidden="1">
      <c r="B55" s="132" t="s">
        <v>110</v>
      </c>
      <c r="C55" s="41" t="s">
        <v>48</v>
      </c>
      <c r="D55" s="41"/>
      <c r="E55" s="41"/>
      <c r="F55" s="41"/>
      <c r="G55" s="41"/>
      <c r="H55" s="41"/>
      <c r="I55" s="41"/>
      <c r="J55" s="41"/>
      <c r="K55" s="41"/>
      <c r="L55" s="41"/>
      <c r="M55" s="32">
        <f t="shared" si="8"/>
        <v>0</v>
      </c>
      <c r="N55" s="32" t="str">
        <f t="shared" si="9"/>
        <v>Score</v>
      </c>
      <c r="O55" s="41"/>
      <c r="P55" s="41"/>
      <c r="Q55" s="41"/>
      <c r="R55" s="41"/>
      <c r="S55" s="41"/>
      <c r="T55" s="41"/>
      <c r="U55" s="41"/>
      <c r="V55" s="41"/>
      <c r="W55" s="41"/>
      <c r="X55" s="32">
        <f t="shared" si="10"/>
        <v>0</v>
      </c>
      <c r="Y55" s="83">
        <f t="shared" si="11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84"/>
      <c r="C56" s="98" t="s">
        <v>47</v>
      </c>
      <c r="D56" s="93" t="str">
        <f>IF((D55-(D$7+D54))=-1,3,(IF((D55-(D$7+D54))=-2,4,(IF((D55-(D$7+D54))=-3,5,(IF((D55-(D$7+D54))=0,2,(IF((D55-(D$7+D54))=1,1,(IF((D55-(D$7+D54))=2,0,(IF((D55-(D$7+D54))=3," ","  ")))))))))))))</f>
        <v>  </v>
      </c>
      <c r="E56" s="93" t="str">
        <f aca="true" t="shared" si="38" ref="E56:L56">IF((E55-(E$7+E54))=-1,3,(IF((E55-(E$7+E54))=-2,4,(IF((E55-(E$7+E54))=-3,5,(IF((E55-(E$7+E54))=0,2,(IF((E55-(E$7+E54))=1,1,(IF((E55-(E$7+E54))=2,0,(IF((E55-(E$7+E54))=3," ","  ")))))))))))))</f>
        <v>  </v>
      </c>
      <c r="F56" s="93" t="str">
        <f t="shared" si="38"/>
        <v>  </v>
      </c>
      <c r="G56" s="93" t="str">
        <f t="shared" si="38"/>
        <v>  </v>
      </c>
      <c r="H56" s="93" t="str">
        <f t="shared" si="38"/>
        <v>  </v>
      </c>
      <c r="I56" s="93" t="str">
        <f t="shared" si="38"/>
        <v>  </v>
      </c>
      <c r="J56" s="93" t="str">
        <f t="shared" si="38"/>
        <v>  </v>
      </c>
      <c r="K56" s="93" t="str">
        <f t="shared" si="38"/>
        <v>  </v>
      </c>
      <c r="L56" s="93" t="str">
        <f t="shared" si="38"/>
        <v>  </v>
      </c>
      <c r="M56" s="93">
        <f t="shared" si="8"/>
        <v>0</v>
      </c>
      <c r="N56" s="98" t="str">
        <f t="shared" si="9"/>
        <v>Stableford </v>
      </c>
      <c r="O56" s="93" t="str">
        <f>IF((O55-(O$7+O54))=-1,3,(IF((O55-(O$7+O54))=-2,4,(IF((O55-(O$7+O54))=-3,5,(IF((O55-(O$7+O54))=0,2,(IF((O55-(O$7+O54))=1,1,(IF((O55-(O$7+O54))=2,0,(IF((O55-(O$7+O54))=3," ","  ")))))))))))))</f>
        <v>  </v>
      </c>
      <c r="P56" s="93" t="str">
        <f aca="true" t="shared" si="39" ref="P56:W56">IF((P55-(P$7+P54))=-1,3,(IF((P55-(P$7+P54))=-2,4,(IF((P55-(P$7+P54))=-3,5,(IF((P55-(P$7+P54))=0,2,(IF((P55-(P$7+P54))=1,1,(IF((P55-(P$7+P54))=2,0,(IF((P55-(P$7+P54))=3," ","  ")))))))))))))</f>
        <v>  </v>
      </c>
      <c r="Q56" s="93" t="str">
        <f t="shared" si="39"/>
        <v>  </v>
      </c>
      <c r="R56" s="93" t="str">
        <f t="shared" si="39"/>
        <v>  </v>
      </c>
      <c r="S56" s="93" t="str">
        <f t="shared" si="39"/>
        <v>  </v>
      </c>
      <c r="T56" s="93" t="str">
        <f t="shared" si="39"/>
        <v>  </v>
      </c>
      <c r="U56" s="93" t="str">
        <f t="shared" si="39"/>
        <v>  </v>
      </c>
      <c r="V56" s="93" t="str">
        <f t="shared" si="39"/>
        <v>  </v>
      </c>
      <c r="W56" s="93" t="str">
        <f t="shared" si="39"/>
        <v>  </v>
      </c>
      <c r="X56" s="93">
        <f t="shared" si="10"/>
        <v>0</v>
      </c>
      <c r="Y56" s="94">
        <f t="shared" si="11"/>
        <v>0</v>
      </c>
      <c r="AA56" s="140"/>
    </row>
    <row r="57" spans="2:27" ht="15.75" customHeight="1">
      <c r="B57" s="87"/>
      <c r="C57" s="89" t="s">
        <v>45</v>
      </c>
      <c r="D57" s="81">
        <v>1</v>
      </c>
      <c r="E57" s="81">
        <v>1</v>
      </c>
      <c r="F57" s="81">
        <v>1</v>
      </c>
      <c r="G57" s="81">
        <v>1</v>
      </c>
      <c r="H57" s="81">
        <v>2</v>
      </c>
      <c r="I57" s="81">
        <v>1</v>
      </c>
      <c r="J57" s="81">
        <v>1</v>
      </c>
      <c r="K57" s="81">
        <v>1</v>
      </c>
      <c r="L57" s="81">
        <v>1</v>
      </c>
      <c r="M57" s="81">
        <f t="shared" si="8"/>
        <v>10</v>
      </c>
      <c r="N57" s="89" t="str">
        <f t="shared" si="9"/>
        <v>Coups rendus </v>
      </c>
      <c r="O57" s="81">
        <v>1</v>
      </c>
      <c r="P57" s="81">
        <v>1</v>
      </c>
      <c r="Q57" s="81">
        <v>1</v>
      </c>
      <c r="R57" s="81">
        <v>1</v>
      </c>
      <c r="S57" s="81">
        <v>1</v>
      </c>
      <c r="T57" s="81">
        <v>2</v>
      </c>
      <c r="U57" s="81">
        <v>1</v>
      </c>
      <c r="V57" s="81">
        <v>1</v>
      </c>
      <c r="W57" s="81">
        <v>1</v>
      </c>
      <c r="X57" s="81">
        <f t="shared" si="10"/>
        <v>10</v>
      </c>
      <c r="Y57" s="82">
        <f t="shared" si="11"/>
        <v>20</v>
      </c>
      <c r="AA57" s="140"/>
    </row>
    <row r="58" spans="1:28" ht="15.75" customHeight="1">
      <c r="A58" t="s">
        <v>1</v>
      </c>
      <c r="B58" s="133" t="s">
        <v>120</v>
      </c>
      <c r="C58" s="41" t="s">
        <v>46</v>
      </c>
      <c r="D58" s="41">
        <v>7</v>
      </c>
      <c r="E58" s="41">
        <v>5</v>
      </c>
      <c r="F58" s="41">
        <v>8</v>
      </c>
      <c r="G58" s="41">
        <v>4</v>
      </c>
      <c r="H58" s="41">
        <v>6</v>
      </c>
      <c r="I58" s="41">
        <v>4</v>
      </c>
      <c r="J58" s="41">
        <v>7</v>
      </c>
      <c r="K58" s="41">
        <v>5</v>
      </c>
      <c r="L58" s="41">
        <v>6</v>
      </c>
      <c r="M58" s="32">
        <f t="shared" si="8"/>
        <v>52</v>
      </c>
      <c r="N58" s="32" t="str">
        <f t="shared" si="9"/>
        <v>Score </v>
      </c>
      <c r="O58" s="41">
        <v>8</v>
      </c>
      <c r="P58" s="41">
        <v>8</v>
      </c>
      <c r="Q58" s="41">
        <v>3</v>
      </c>
      <c r="R58" s="41">
        <v>7</v>
      </c>
      <c r="S58" s="41">
        <v>3</v>
      </c>
      <c r="T58" s="41">
        <v>7</v>
      </c>
      <c r="U58" s="41">
        <v>6</v>
      </c>
      <c r="V58" s="41">
        <v>6</v>
      </c>
      <c r="W58" s="41">
        <v>4</v>
      </c>
      <c r="X58" s="32">
        <f t="shared" si="10"/>
        <v>52</v>
      </c>
      <c r="Y58" s="83">
        <f t="shared" si="11"/>
        <v>104</v>
      </c>
      <c r="Z58">
        <f>Y58-$Y$7</f>
        <v>32</v>
      </c>
      <c r="AA58">
        <f>Y58-$Y$7</f>
        <v>32</v>
      </c>
      <c r="AB58" s="2" t="s">
        <v>1</v>
      </c>
    </row>
    <row r="59" spans="2:27" ht="15.75" customHeight="1" thickBot="1">
      <c r="B59" s="88"/>
      <c r="C59" s="90" t="s">
        <v>47</v>
      </c>
      <c r="D59" s="85">
        <f>IF((D58-(D$7+D57))=-1,3,(IF((D58-(D$7+D57))=-2,4,(IF((D58-(D$7+D57))=-3,5,(IF((D58-(D$7+D57))=0,2,(IF((D58-(D$7+D57))=1,1,(IF((D58-(D$7+D57))=2,0,(IF((D58-(D$7+D57))=3," ","  ")))))))))))))</f>
        <v>1</v>
      </c>
      <c r="E59" s="85">
        <f aca="true" t="shared" si="40" ref="E59:L59">IF((E58-(E$7+E57))=-1,3,(IF((E58-(E$7+E57))=-2,4,(IF((E58-(E$7+E57))=-3,5,(IF((E58-(E$7+E57))=0,2,(IF((E58-(E$7+E57))=1,1,(IF((E58-(E$7+E57))=2,0,(IF((E58-(E$7+E57))=3," ","  ")))))))))))))</f>
        <v>2</v>
      </c>
      <c r="F59" s="85" t="str">
        <f t="shared" si="40"/>
        <v> </v>
      </c>
      <c r="G59" s="85">
        <f t="shared" si="40"/>
        <v>2</v>
      </c>
      <c r="H59" s="85">
        <f t="shared" si="40"/>
        <v>2</v>
      </c>
      <c r="I59" s="85">
        <f t="shared" si="40"/>
        <v>2</v>
      </c>
      <c r="J59" s="85">
        <f t="shared" si="40"/>
        <v>1</v>
      </c>
      <c r="K59" s="85">
        <f t="shared" si="40"/>
        <v>2</v>
      </c>
      <c r="L59" s="85">
        <f t="shared" si="40"/>
        <v>1</v>
      </c>
      <c r="M59" s="85">
        <f t="shared" si="8"/>
        <v>13</v>
      </c>
      <c r="N59" s="90" t="str">
        <f t="shared" si="9"/>
        <v>Stableford </v>
      </c>
      <c r="O59" s="85">
        <f>IF((O58-(O$7+O57))=-1,3,(IF((O58-(O$7+O57))=-2,4,(IF((O58-(O$7+O57))=-3,5,(IF((O58-(O$7+O57))=0,2,(IF((O58-(O$7+O57))=1,1,(IF((O58-(O$7+O57))=2,0,(IF((O58-(O$7+O57))=3," ","  ")))))))))))))</f>
        <v>0</v>
      </c>
      <c r="P59" s="85" t="str">
        <f aca="true" t="shared" si="41" ref="P59:W59">IF((P58-(P$7+P57))=-1,3,(IF((P58-(P$7+P57))=-2,4,(IF((P58-(P$7+P57))=-3,5,(IF((P58-(P$7+P57))=0,2,(IF((P58-(P$7+P57))=1,1,(IF((P58-(P$7+P57))=2,0,(IF((P58-(P$7+P57))=3," ","  ")))))))))))))</f>
        <v> </v>
      </c>
      <c r="Q59" s="85">
        <f t="shared" si="41"/>
        <v>3</v>
      </c>
      <c r="R59" s="85">
        <f t="shared" si="41"/>
        <v>1</v>
      </c>
      <c r="S59" s="85">
        <f t="shared" si="41"/>
        <v>3</v>
      </c>
      <c r="T59" s="85">
        <f t="shared" si="41"/>
        <v>1</v>
      </c>
      <c r="U59" s="85">
        <f t="shared" si="41"/>
        <v>2</v>
      </c>
      <c r="V59" s="85">
        <f t="shared" si="41"/>
        <v>1</v>
      </c>
      <c r="W59" s="85">
        <f t="shared" si="41"/>
        <v>2</v>
      </c>
      <c r="X59" s="85">
        <f t="shared" si="10"/>
        <v>13</v>
      </c>
      <c r="Y59" s="86">
        <f t="shared" si="11"/>
        <v>26</v>
      </c>
      <c r="AA59" s="140"/>
    </row>
    <row r="60" spans="2:27" ht="16.5" customHeight="1" hidden="1">
      <c r="B60" s="80"/>
      <c r="C60" s="97" t="s">
        <v>45</v>
      </c>
      <c r="D60" s="91">
        <v>2</v>
      </c>
      <c r="E60" s="91">
        <v>2</v>
      </c>
      <c r="F60" s="91">
        <v>2</v>
      </c>
      <c r="G60" s="91">
        <v>2</v>
      </c>
      <c r="H60" s="91">
        <v>2</v>
      </c>
      <c r="I60" s="91">
        <v>2</v>
      </c>
      <c r="J60" s="91">
        <v>2</v>
      </c>
      <c r="K60" s="91">
        <v>2</v>
      </c>
      <c r="L60" s="91">
        <v>2</v>
      </c>
      <c r="M60" s="91">
        <f t="shared" si="8"/>
        <v>18</v>
      </c>
      <c r="N60" s="97" t="str">
        <f t="shared" si="9"/>
        <v>Coups rendus </v>
      </c>
      <c r="O60" s="91">
        <v>2</v>
      </c>
      <c r="P60" s="91">
        <v>2</v>
      </c>
      <c r="Q60" s="91">
        <v>2</v>
      </c>
      <c r="R60" s="91">
        <v>2</v>
      </c>
      <c r="S60" s="91">
        <v>2</v>
      </c>
      <c r="T60" s="91">
        <v>3</v>
      </c>
      <c r="U60" s="91">
        <v>2</v>
      </c>
      <c r="V60" s="91">
        <v>2</v>
      </c>
      <c r="W60" s="91">
        <v>2</v>
      </c>
      <c r="X60" s="91">
        <f t="shared" si="10"/>
        <v>19</v>
      </c>
      <c r="Y60" s="92">
        <f t="shared" si="11"/>
        <v>37</v>
      </c>
      <c r="AA60" s="140"/>
    </row>
    <row r="61" spans="2:27" ht="15.75" hidden="1">
      <c r="B61" s="132" t="s">
        <v>121</v>
      </c>
      <c r="C61" s="41" t="s">
        <v>48</v>
      </c>
      <c r="D61" s="41"/>
      <c r="E61" s="41"/>
      <c r="F61" s="41"/>
      <c r="G61" s="41"/>
      <c r="H61" s="41"/>
      <c r="I61" s="41"/>
      <c r="J61" s="41"/>
      <c r="K61" s="41"/>
      <c r="L61" s="41"/>
      <c r="M61" s="32">
        <f t="shared" si="8"/>
        <v>0</v>
      </c>
      <c r="N61" s="32" t="str">
        <f t="shared" si="9"/>
        <v>Score</v>
      </c>
      <c r="O61" s="41"/>
      <c r="P61" s="41"/>
      <c r="Q61" s="41"/>
      <c r="R61" s="41"/>
      <c r="S61" s="41"/>
      <c r="T61" s="41"/>
      <c r="U61" s="41"/>
      <c r="V61" s="41"/>
      <c r="W61" s="41"/>
      <c r="X61" s="32">
        <f t="shared" si="10"/>
        <v>0</v>
      </c>
      <c r="Y61" s="83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84"/>
      <c r="C62" s="98" t="s">
        <v>47</v>
      </c>
      <c r="D62" s="93" t="str">
        <f>IF((D61-(D$7+D60))=-1,3,(IF((D61-(D$7+D60))=-2,4,(IF((D61-(D$7+D60))=-3,5,(IF((D61-(D$7+D60))=0,2,(IF((D61-(D$7+D60))=1,1,(IF((D61-(D$7+D60))=2,0,(IF((D61-(D$7+D60))=3," ","  ")))))))))))))</f>
        <v>  </v>
      </c>
      <c r="E62" s="93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93" t="str">
        <f t="shared" si="42"/>
        <v>  </v>
      </c>
      <c r="G62" s="93" t="str">
        <f t="shared" si="42"/>
        <v>  </v>
      </c>
      <c r="H62" s="93" t="str">
        <f t="shared" si="42"/>
        <v>  </v>
      </c>
      <c r="I62" s="93" t="str">
        <f t="shared" si="42"/>
        <v>  </v>
      </c>
      <c r="J62" s="93" t="str">
        <f t="shared" si="42"/>
        <v>  </v>
      </c>
      <c r="K62" s="93" t="str">
        <f t="shared" si="42"/>
        <v>  </v>
      </c>
      <c r="L62" s="93" t="str">
        <f t="shared" si="42"/>
        <v>  </v>
      </c>
      <c r="M62" s="93">
        <f t="shared" si="8"/>
        <v>0</v>
      </c>
      <c r="N62" s="98" t="str">
        <f t="shared" si="9"/>
        <v>Stableford </v>
      </c>
      <c r="O62" s="93" t="str">
        <f>IF((O61-(O$7+O60))=-1,3,(IF((O61-(O$7+O60))=-2,4,(IF((O61-(O$7+O60))=-3,5,(IF((O61-(O$7+O60))=0,2,(IF((O61-(O$7+O60))=1,1,(IF((O61-(O$7+O60))=2,0,(IF((O61-(O$7+O60))=3," ","  ")))))))))))))</f>
        <v>  </v>
      </c>
      <c r="P62" s="93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93" t="str">
        <f t="shared" si="43"/>
        <v>  </v>
      </c>
      <c r="R62" s="93" t="str">
        <f t="shared" si="43"/>
        <v>  </v>
      </c>
      <c r="S62" s="93" t="str">
        <f t="shared" si="43"/>
        <v>  </v>
      </c>
      <c r="T62" s="93" t="str">
        <f t="shared" si="43"/>
        <v>  </v>
      </c>
      <c r="U62" s="93" t="str">
        <f t="shared" si="43"/>
        <v>  </v>
      </c>
      <c r="V62" s="93" t="str">
        <f t="shared" si="43"/>
        <v>  </v>
      </c>
      <c r="W62" s="93" t="str">
        <f t="shared" si="43"/>
        <v>  </v>
      </c>
      <c r="X62" s="93">
        <f t="shared" si="10"/>
        <v>0</v>
      </c>
      <c r="Y62" s="94">
        <f t="shared" si="11"/>
        <v>0</v>
      </c>
      <c r="AA62" s="140"/>
    </row>
    <row r="63" spans="2:27" ht="15.75" hidden="1">
      <c r="B63" s="87"/>
      <c r="C63" s="89" t="s">
        <v>45</v>
      </c>
      <c r="D63" s="81">
        <v>1</v>
      </c>
      <c r="E63" s="81">
        <v>1</v>
      </c>
      <c r="F63" s="81">
        <v>2</v>
      </c>
      <c r="G63" s="81">
        <v>2</v>
      </c>
      <c r="H63" s="81">
        <v>2</v>
      </c>
      <c r="I63" s="81">
        <v>2</v>
      </c>
      <c r="J63" s="81">
        <v>1</v>
      </c>
      <c r="K63" s="81">
        <v>1</v>
      </c>
      <c r="L63" s="81">
        <v>1</v>
      </c>
      <c r="M63" s="81">
        <f t="shared" si="8"/>
        <v>13</v>
      </c>
      <c r="N63" s="89" t="str">
        <f t="shared" si="9"/>
        <v>Coups rendus </v>
      </c>
      <c r="O63" s="81">
        <v>2</v>
      </c>
      <c r="P63" s="81">
        <v>2</v>
      </c>
      <c r="Q63" s="81">
        <v>1</v>
      </c>
      <c r="R63" s="81">
        <v>1</v>
      </c>
      <c r="S63" s="81">
        <v>1</v>
      </c>
      <c r="T63" s="81">
        <v>2</v>
      </c>
      <c r="U63" s="81">
        <v>1</v>
      </c>
      <c r="V63" s="81">
        <v>1</v>
      </c>
      <c r="W63" s="81">
        <v>2</v>
      </c>
      <c r="X63" s="81">
        <f t="shared" si="10"/>
        <v>13</v>
      </c>
      <c r="Y63" s="82">
        <f t="shared" si="11"/>
        <v>26</v>
      </c>
      <c r="AA63" s="140"/>
    </row>
    <row r="64" spans="1:27" ht="15.75" hidden="1">
      <c r="A64" t="s">
        <v>1</v>
      </c>
      <c r="B64" s="133" t="s">
        <v>122</v>
      </c>
      <c r="C64" s="41" t="s">
        <v>46</v>
      </c>
      <c r="D64" s="41"/>
      <c r="E64" s="41"/>
      <c r="F64" s="41"/>
      <c r="G64" s="41"/>
      <c r="H64" s="41"/>
      <c r="I64" s="41"/>
      <c r="J64" s="41"/>
      <c r="K64" s="41"/>
      <c r="L64" s="41"/>
      <c r="M64" s="32">
        <f t="shared" si="8"/>
        <v>0</v>
      </c>
      <c r="N64" s="32" t="str">
        <f t="shared" si="9"/>
        <v>Score </v>
      </c>
      <c r="O64" s="41"/>
      <c r="P64" s="41"/>
      <c r="Q64" s="41"/>
      <c r="R64" s="41"/>
      <c r="S64" s="41"/>
      <c r="T64" s="41"/>
      <c r="U64" s="41"/>
      <c r="V64" s="41"/>
      <c r="W64" s="41"/>
      <c r="X64" s="32">
        <f t="shared" si="10"/>
        <v>0</v>
      </c>
      <c r="Y64" s="83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88"/>
      <c r="C65" s="90" t="s">
        <v>47</v>
      </c>
      <c r="D65" s="85" t="str">
        <f>IF((D64-(D$7+D63))=-1,3,(IF((D64-(D$7+D63))=-2,4,(IF((D64-(D$7+D63))=-3,5,(IF((D64-(D$7+D63))=0,2,(IF((D64-(D$7+D63))=1,1,(IF((D64-(D$7+D63))=2,0,(IF((D64-(D$7+D63))=3," ","  ")))))))))))))</f>
        <v>  </v>
      </c>
      <c r="E65" s="85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85" t="str">
        <f t="shared" si="44"/>
        <v>  </v>
      </c>
      <c r="G65" s="85" t="str">
        <f t="shared" si="44"/>
        <v>  </v>
      </c>
      <c r="H65" s="85" t="str">
        <f t="shared" si="44"/>
        <v>  </v>
      </c>
      <c r="I65" s="85" t="str">
        <f t="shared" si="44"/>
        <v>  </v>
      </c>
      <c r="J65" s="85" t="str">
        <f t="shared" si="44"/>
        <v>  </v>
      </c>
      <c r="K65" s="85" t="str">
        <f t="shared" si="44"/>
        <v>  </v>
      </c>
      <c r="L65" s="85" t="str">
        <f t="shared" si="44"/>
        <v>  </v>
      </c>
      <c r="M65" s="85">
        <f t="shared" si="8"/>
        <v>0</v>
      </c>
      <c r="N65" s="90" t="str">
        <f t="shared" si="9"/>
        <v>Stableford </v>
      </c>
      <c r="O65" s="85" t="str">
        <f>IF((O64-(O$7+O63))=-1,3,(IF((O64-(O$7+O63))=-2,4,(IF((O64-(O$7+O63))=-3,5,(IF((O64-(O$7+O63))=0,2,(IF((O64-(O$7+O63))=1,1,(IF((O64-(O$7+O63))=2,0,(IF((O64-(O$7+O63))=3," ","  ")))))))))))))</f>
        <v>  </v>
      </c>
      <c r="P65" s="85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85" t="str">
        <f t="shared" si="45"/>
        <v>  </v>
      </c>
      <c r="R65" s="85" t="str">
        <f t="shared" si="45"/>
        <v>  </v>
      </c>
      <c r="S65" s="85" t="str">
        <f t="shared" si="45"/>
        <v>  </v>
      </c>
      <c r="T65" s="85" t="str">
        <f t="shared" si="45"/>
        <v>  </v>
      </c>
      <c r="U65" s="85" t="str">
        <f t="shared" si="45"/>
        <v>  </v>
      </c>
      <c r="V65" s="85" t="str">
        <f t="shared" si="45"/>
        <v>  </v>
      </c>
      <c r="W65" s="85" t="str">
        <f t="shared" si="45"/>
        <v>  </v>
      </c>
      <c r="X65" s="85">
        <f t="shared" si="10"/>
        <v>0</v>
      </c>
      <c r="Y65" s="86">
        <f t="shared" si="11"/>
        <v>0</v>
      </c>
      <c r="AA65" s="140"/>
    </row>
    <row r="66" spans="2:27" ht="16.5" customHeight="1" hidden="1">
      <c r="B66" s="80"/>
      <c r="C66" s="97" t="s">
        <v>45</v>
      </c>
      <c r="D66" s="91">
        <v>2</v>
      </c>
      <c r="E66" s="91">
        <v>2</v>
      </c>
      <c r="F66" s="91">
        <v>2</v>
      </c>
      <c r="G66" s="91">
        <v>2</v>
      </c>
      <c r="H66" s="91">
        <v>3</v>
      </c>
      <c r="I66" s="91">
        <v>2</v>
      </c>
      <c r="J66" s="91">
        <v>2</v>
      </c>
      <c r="K66" s="91">
        <v>2</v>
      </c>
      <c r="L66" s="91">
        <v>2</v>
      </c>
      <c r="M66" s="91">
        <f t="shared" si="8"/>
        <v>19</v>
      </c>
      <c r="N66" s="97" t="str">
        <f t="shared" si="9"/>
        <v>Coups rendus </v>
      </c>
      <c r="O66" s="91">
        <v>2</v>
      </c>
      <c r="P66" s="91">
        <v>2</v>
      </c>
      <c r="Q66" s="91">
        <v>2</v>
      </c>
      <c r="R66" s="91">
        <v>2</v>
      </c>
      <c r="S66" s="91">
        <v>2</v>
      </c>
      <c r="T66" s="91">
        <v>3</v>
      </c>
      <c r="U66" s="91">
        <v>2</v>
      </c>
      <c r="V66" s="91">
        <v>2</v>
      </c>
      <c r="W66" s="91">
        <v>2</v>
      </c>
      <c r="X66" s="91">
        <f t="shared" si="10"/>
        <v>19</v>
      </c>
      <c r="Y66" s="92">
        <f t="shared" si="11"/>
        <v>38</v>
      </c>
      <c r="AA66" s="140"/>
    </row>
    <row r="67" spans="2:27" ht="15.75" hidden="1">
      <c r="B67" s="132" t="s">
        <v>123</v>
      </c>
      <c r="C67" s="41" t="s">
        <v>48</v>
      </c>
      <c r="D67" s="41"/>
      <c r="E67" s="41"/>
      <c r="F67" s="41"/>
      <c r="G67" s="41"/>
      <c r="H67" s="41"/>
      <c r="I67" s="41"/>
      <c r="J67" s="41"/>
      <c r="K67" s="41"/>
      <c r="L67" s="41"/>
      <c r="M67" s="32">
        <f t="shared" si="8"/>
        <v>0</v>
      </c>
      <c r="N67" s="32" t="str">
        <f t="shared" si="9"/>
        <v>Score</v>
      </c>
      <c r="O67" s="41"/>
      <c r="P67" s="41"/>
      <c r="Q67" s="41"/>
      <c r="R67" s="41"/>
      <c r="S67" s="41"/>
      <c r="T67" s="41"/>
      <c r="U67" s="41"/>
      <c r="V67" s="41"/>
      <c r="W67" s="41"/>
      <c r="X67" s="32">
        <f t="shared" si="10"/>
        <v>0</v>
      </c>
      <c r="Y67" s="83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84"/>
      <c r="C68" s="98" t="s">
        <v>47</v>
      </c>
      <c r="D68" s="93" t="str">
        <f>IF((D67-(D$7+D66))=-1,3,(IF((D67-(D$7+D66))=-2,4,(IF((D67-(D$7+D66))=-3,5,(IF((D67-(D$7+D66))=0,2,(IF((D67-(D$7+D66))=1,1,(IF((D67-(D$7+D66))=2,0,(IF((D67-(D$7+D66))=3," ","  ")))))))))))))</f>
        <v>  </v>
      </c>
      <c r="E68" s="93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93" t="str">
        <f t="shared" si="46"/>
        <v>  </v>
      </c>
      <c r="G68" s="93" t="str">
        <f t="shared" si="46"/>
        <v>  </v>
      </c>
      <c r="H68" s="93" t="str">
        <f t="shared" si="46"/>
        <v>  </v>
      </c>
      <c r="I68" s="93" t="str">
        <f t="shared" si="46"/>
        <v>  </v>
      </c>
      <c r="J68" s="93" t="str">
        <f t="shared" si="46"/>
        <v>  </v>
      </c>
      <c r="K68" s="93" t="str">
        <f t="shared" si="46"/>
        <v>  </v>
      </c>
      <c r="L68" s="93" t="str">
        <f t="shared" si="46"/>
        <v>  </v>
      </c>
      <c r="M68" s="93">
        <f t="shared" si="8"/>
        <v>0</v>
      </c>
      <c r="N68" s="98" t="str">
        <f t="shared" si="9"/>
        <v>Stableford </v>
      </c>
      <c r="O68" s="93" t="str">
        <f>IF((O67-(O$7+O66))=-1,3,(IF((O67-(O$7+O66))=-2,4,(IF((O67-(O$7+O66))=-3,5,(IF((O67-(O$7+O66))=0,2,(IF((O67-(O$7+O66))=1,1,(IF((O67-(O$7+O66))=2,0,(IF((O67-(O$7+O66))=3," ","  ")))))))))))))</f>
        <v>  </v>
      </c>
      <c r="P68" s="93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93" t="str">
        <f t="shared" si="47"/>
        <v>  </v>
      </c>
      <c r="R68" s="93" t="str">
        <f t="shared" si="47"/>
        <v>  </v>
      </c>
      <c r="S68" s="93" t="str">
        <f t="shared" si="47"/>
        <v>  </v>
      </c>
      <c r="T68" s="93" t="str">
        <f t="shared" si="47"/>
        <v>  </v>
      </c>
      <c r="U68" s="93" t="str">
        <f t="shared" si="47"/>
        <v>  </v>
      </c>
      <c r="V68" s="93" t="str">
        <f t="shared" si="47"/>
        <v>  </v>
      </c>
      <c r="W68" s="93" t="str">
        <f t="shared" si="47"/>
        <v>  </v>
      </c>
      <c r="X68" s="93">
        <f t="shared" si="10"/>
        <v>0</v>
      </c>
      <c r="Y68" s="94">
        <f t="shared" si="11"/>
        <v>0</v>
      </c>
      <c r="AA68" s="140"/>
    </row>
    <row r="69" spans="2:27" ht="15.75" customHeight="1" hidden="1">
      <c r="B69" s="87"/>
      <c r="C69" s="89" t="s">
        <v>45</v>
      </c>
      <c r="D69" s="81">
        <v>1</v>
      </c>
      <c r="E69" s="81">
        <v>2</v>
      </c>
      <c r="F69" s="81">
        <v>2</v>
      </c>
      <c r="G69" s="81">
        <v>2</v>
      </c>
      <c r="H69" s="81">
        <v>2</v>
      </c>
      <c r="I69" s="81">
        <v>2</v>
      </c>
      <c r="J69" s="81">
        <v>1</v>
      </c>
      <c r="K69" s="81">
        <v>1</v>
      </c>
      <c r="L69" s="81">
        <v>2</v>
      </c>
      <c r="M69" s="81">
        <f t="shared" si="8"/>
        <v>15</v>
      </c>
      <c r="N69" s="89" t="str">
        <f t="shared" si="9"/>
        <v>Coups rendus </v>
      </c>
      <c r="O69" s="81">
        <v>2</v>
      </c>
      <c r="P69" s="81">
        <v>2</v>
      </c>
      <c r="Q69" s="81">
        <v>1</v>
      </c>
      <c r="R69" s="81">
        <v>2</v>
      </c>
      <c r="S69" s="81">
        <v>2</v>
      </c>
      <c r="T69" s="81">
        <v>2</v>
      </c>
      <c r="U69" s="81">
        <v>1</v>
      </c>
      <c r="V69" s="81">
        <v>2</v>
      </c>
      <c r="W69" s="81">
        <v>2</v>
      </c>
      <c r="X69" s="81">
        <f t="shared" si="10"/>
        <v>16</v>
      </c>
      <c r="Y69" s="82">
        <f t="shared" si="11"/>
        <v>31</v>
      </c>
      <c r="AA69" s="140"/>
    </row>
    <row r="70" spans="1:27" ht="15.75" hidden="1">
      <c r="A70" t="s">
        <v>1</v>
      </c>
      <c r="B70" s="133" t="s">
        <v>166</v>
      </c>
      <c r="C70" s="41" t="s">
        <v>46</v>
      </c>
      <c r="D70" s="41"/>
      <c r="E70" s="41"/>
      <c r="F70" s="41"/>
      <c r="G70" s="41"/>
      <c r="H70" s="41"/>
      <c r="I70" s="41"/>
      <c r="J70" s="41"/>
      <c r="K70" s="41"/>
      <c r="L70" s="41"/>
      <c r="M70" s="32">
        <f t="shared" si="8"/>
        <v>0</v>
      </c>
      <c r="N70" s="32" t="str">
        <f t="shared" si="9"/>
        <v>Score </v>
      </c>
      <c r="O70" s="41"/>
      <c r="P70" s="41"/>
      <c r="Q70" s="41"/>
      <c r="R70" s="41"/>
      <c r="S70" s="41"/>
      <c r="T70" s="41"/>
      <c r="U70" s="41"/>
      <c r="V70" s="41"/>
      <c r="W70" s="41"/>
      <c r="X70" s="32">
        <f t="shared" si="10"/>
        <v>0</v>
      </c>
      <c r="Y70" s="83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88"/>
      <c r="C71" s="90" t="s">
        <v>47</v>
      </c>
      <c r="D71" s="85" t="str">
        <f>IF((D70-(D$7+D69))=-1,3,(IF((D70-(D$7+D69))=-2,4,(IF((D70-(D$7+D69))=-3,5,(IF((D70-(D$7+D69))=0,2,(IF((D70-(D$7+D69))=1,1,(IF((D70-(D$7+D69))=2,0,(IF((D70-(D$7+D69))=3," ","  ")))))))))))))</f>
        <v>  </v>
      </c>
      <c r="E71" s="85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85" t="str">
        <f t="shared" si="48"/>
        <v>  </v>
      </c>
      <c r="G71" s="85" t="str">
        <f t="shared" si="48"/>
        <v>  </v>
      </c>
      <c r="H71" s="85" t="str">
        <f t="shared" si="48"/>
        <v>  </v>
      </c>
      <c r="I71" s="85" t="str">
        <f t="shared" si="48"/>
        <v>  </v>
      </c>
      <c r="J71" s="85" t="str">
        <f t="shared" si="48"/>
        <v>  </v>
      </c>
      <c r="K71" s="85" t="str">
        <f t="shared" si="48"/>
        <v>  </v>
      </c>
      <c r="L71" s="85" t="str">
        <f t="shared" si="48"/>
        <v>  </v>
      </c>
      <c r="M71" s="85">
        <f t="shared" si="8"/>
        <v>0</v>
      </c>
      <c r="N71" s="90" t="str">
        <f t="shared" si="9"/>
        <v>Stableford </v>
      </c>
      <c r="O71" s="85" t="str">
        <f>IF((O70-(O$7+O69))=-1,3,(IF((O70-(O$7+O69))=-2,4,(IF((O70-(O$7+O69))=-3,5,(IF((O70-(O$7+O69))=0,2,(IF((O70-(O$7+O69))=1,1,(IF((O70-(O$7+O69))=2,0,(IF((O70-(O$7+O69))=3," ","  ")))))))))))))</f>
        <v>  </v>
      </c>
      <c r="P71" s="85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85" t="str">
        <f t="shared" si="49"/>
        <v>  </v>
      </c>
      <c r="R71" s="85" t="str">
        <f t="shared" si="49"/>
        <v>  </v>
      </c>
      <c r="S71" s="85" t="str">
        <f t="shared" si="49"/>
        <v>  </v>
      </c>
      <c r="T71" s="85" t="str">
        <f t="shared" si="49"/>
        <v>  </v>
      </c>
      <c r="U71" s="85" t="str">
        <f t="shared" si="49"/>
        <v>  </v>
      </c>
      <c r="V71" s="85" t="str">
        <f t="shared" si="49"/>
        <v>  </v>
      </c>
      <c r="W71" s="85" t="str">
        <f t="shared" si="49"/>
        <v>  </v>
      </c>
      <c r="X71" s="85">
        <f t="shared" si="10"/>
        <v>0</v>
      </c>
      <c r="Y71" s="86">
        <f t="shared" si="11"/>
        <v>0</v>
      </c>
      <c r="AA71" s="140"/>
    </row>
    <row r="72" spans="2:27" ht="15.75">
      <c r="B72" s="80"/>
      <c r="C72" s="97" t="s">
        <v>45</v>
      </c>
      <c r="D72" s="91">
        <v>1</v>
      </c>
      <c r="E72" s="91">
        <v>1</v>
      </c>
      <c r="F72" s="91">
        <v>1</v>
      </c>
      <c r="G72" s="91">
        <v>1</v>
      </c>
      <c r="H72" s="91">
        <v>1</v>
      </c>
      <c r="I72" s="91">
        <v>1</v>
      </c>
      <c r="J72" s="91">
        <v>1</v>
      </c>
      <c r="K72" s="91">
        <v>1</v>
      </c>
      <c r="L72" s="91">
        <v>1</v>
      </c>
      <c r="M72" s="91">
        <f t="shared" si="8"/>
        <v>9</v>
      </c>
      <c r="N72" s="97" t="str">
        <f t="shared" si="9"/>
        <v>Coups rendus </v>
      </c>
      <c r="O72" s="91">
        <v>1</v>
      </c>
      <c r="P72" s="91">
        <v>1</v>
      </c>
      <c r="Q72" s="91">
        <v>1</v>
      </c>
      <c r="R72" s="91">
        <v>1</v>
      </c>
      <c r="S72" s="91">
        <v>1</v>
      </c>
      <c r="T72" s="91">
        <v>2</v>
      </c>
      <c r="U72" s="91">
        <v>1</v>
      </c>
      <c r="V72" s="91">
        <v>1</v>
      </c>
      <c r="W72" s="91">
        <v>1</v>
      </c>
      <c r="X72" s="91">
        <f t="shared" si="10"/>
        <v>10</v>
      </c>
      <c r="Y72" s="92">
        <f t="shared" si="11"/>
        <v>19</v>
      </c>
      <c r="AA72" s="140"/>
    </row>
    <row r="73" spans="2:27" ht="15.75">
      <c r="B73" s="132" t="s">
        <v>127</v>
      </c>
      <c r="C73" s="41" t="s">
        <v>48</v>
      </c>
      <c r="D73" s="41">
        <v>6</v>
      </c>
      <c r="E73" s="41">
        <v>5</v>
      </c>
      <c r="F73" s="41">
        <v>5</v>
      </c>
      <c r="G73" s="41">
        <v>4</v>
      </c>
      <c r="H73" s="41">
        <v>6</v>
      </c>
      <c r="I73" s="41">
        <v>5</v>
      </c>
      <c r="J73" s="41">
        <v>7</v>
      </c>
      <c r="K73" s="41">
        <v>5</v>
      </c>
      <c r="L73" s="41">
        <v>5</v>
      </c>
      <c r="M73" s="32">
        <f t="shared" si="8"/>
        <v>48</v>
      </c>
      <c r="N73" s="32" t="str">
        <f t="shared" si="9"/>
        <v>Score</v>
      </c>
      <c r="O73" s="41">
        <v>8</v>
      </c>
      <c r="P73" s="41">
        <v>5</v>
      </c>
      <c r="Q73" s="41">
        <v>4</v>
      </c>
      <c r="R73" s="41">
        <v>8</v>
      </c>
      <c r="S73" s="41">
        <v>4</v>
      </c>
      <c r="T73" s="41">
        <v>7</v>
      </c>
      <c r="U73" s="41">
        <v>7</v>
      </c>
      <c r="V73" s="41">
        <v>5</v>
      </c>
      <c r="W73" s="41">
        <v>5</v>
      </c>
      <c r="X73" s="32">
        <f t="shared" si="10"/>
        <v>53</v>
      </c>
      <c r="Y73" s="83">
        <f t="shared" si="11"/>
        <v>101</v>
      </c>
      <c r="Z73">
        <f>Y73-$Y$7</f>
        <v>29</v>
      </c>
      <c r="AA73">
        <f>Y73-$Y$7</f>
        <v>29</v>
      </c>
    </row>
    <row r="74" spans="2:27" ht="16.5" thickBot="1">
      <c r="B74" s="84"/>
      <c r="C74" s="98" t="s">
        <v>47</v>
      </c>
      <c r="D74" s="93">
        <f>IF((D73-(D$7+D72))=-1,3,(IF((D73-(D$7+D72))=-2,4,(IF((D73-(D$7+D72))=-3,5,(IF((D73-(D$7+D72))=0,2,(IF((D73-(D$7+D72))=1,1,(IF((D73-(D$7+D72))=2,0,(IF((D73-(D$7+D72))=3," ","  ")))))))))))))</f>
        <v>2</v>
      </c>
      <c r="E74" s="93">
        <f aca="true" t="shared" si="50" ref="E74:L74">IF((E73-(E$7+E72))=-1,3,(IF((E73-(E$7+E72))=-2,4,(IF((E73-(E$7+E72))=-3,5,(IF((E73-(E$7+E72))=0,2,(IF((E73-(E$7+E72))=1,1,(IF((E73-(E$7+E72))=2,0,(IF((E73-(E$7+E72))=3," ","  ")))))))))))))</f>
        <v>2</v>
      </c>
      <c r="F74" s="93">
        <f t="shared" si="50"/>
        <v>2</v>
      </c>
      <c r="G74" s="93">
        <f t="shared" si="50"/>
        <v>2</v>
      </c>
      <c r="H74" s="93">
        <f t="shared" si="50"/>
        <v>1</v>
      </c>
      <c r="I74" s="93">
        <f t="shared" si="50"/>
        <v>1</v>
      </c>
      <c r="J74" s="93">
        <f t="shared" si="50"/>
        <v>1</v>
      </c>
      <c r="K74" s="93">
        <f t="shared" si="50"/>
        <v>2</v>
      </c>
      <c r="L74" s="93">
        <f t="shared" si="50"/>
        <v>2</v>
      </c>
      <c r="M74" s="93">
        <f t="shared" si="8"/>
        <v>15</v>
      </c>
      <c r="N74" s="98" t="str">
        <f t="shared" si="9"/>
        <v>Stableford </v>
      </c>
      <c r="O74" s="93">
        <f>IF((O73-(O$7+O72))=-1,3,(IF((O73-(O$7+O72))=-2,4,(IF((O73-(O$7+O72))=-3,5,(IF((O73-(O$7+O72))=0,2,(IF((O73-(O$7+O72))=1,1,(IF((O73-(O$7+O72))=2,0,(IF((O73-(O$7+O72))=3," ","  ")))))))))))))</f>
        <v>0</v>
      </c>
      <c r="P74" s="93">
        <f aca="true" t="shared" si="51" ref="P74:W74">IF((P73-(P$7+P72))=-1,3,(IF((P73-(P$7+P72))=-2,4,(IF((P73-(P$7+P72))=-3,5,(IF((P73-(P$7+P72))=0,2,(IF((P73-(P$7+P72))=1,1,(IF((P73-(P$7+P72))=2,0,(IF((P73-(P$7+P72))=3," ","  ")))))))))))))</f>
        <v>2</v>
      </c>
      <c r="Q74" s="93">
        <f t="shared" si="51"/>
        <v>2</v>
      </c>
      <c r="R74" s="93">
        <f t="shared" si="51"/>
        <v>0</v>
      </c>
      <c r="S74" s="93">
        <f t="shared" si="51"/>
        <v>2</v>
      </c>
      <c r="T74" s="93">
        <f t="shared" si="51"/>
        <v>1</v>
      </c>
      <c r="U74" s="93">
        <f t="shared" si="51"/>
        <v>1</v>
      </c>
      <c r="V74" s="93">
        <f t="shared" si="51"/>
        <v>2</v>
      </c>
      <c r="W74" s="93">
        <f t="shared" si="51"/>
        <v>1</v>
      </c>
      <c r="X74" s="93">
        <f t="shared" si="10"/>
        <v>11</v>
      </c>
      <c r="Y74" s="94">
        <f t="shared" si="11"/>
        <v>26</v>
      </c>
      <c r="AA74" s="140"/>
    </row>
    <row r="75" spans="2:27" ht="15.75" hidden="1">
      <c r="B75" s="87"/>
      <c r="C75" s="89" t="s">
        <v>45</v>
      </c>
      <c r="D75" s="81">
        <v>1</v>
      </c>
      <c r="E75" s="81">
        <v>1</v>
      </c>
      <c r="F75" s="81">
        <v>1</v>
      </c>
      <c r="G75" s="81">
        <v>2</v>
      </c>
      <c r="H75" s="81">
        <v>2</v>
      </c>
      <c r="I75" s="81">
        <v>1</v>
      </c>
      <c r="J75" s="81">
        <v>1</v>
      </c>
      <c r="K75" s="81">
        <v>1</v>
      </c>
      <c r="L75" s="81">
        <v>1</v>
      </c>
      <c r="M75" s="81">
        <f t="shared" si="8"/>
        <v>11</v>
      </c>
      <c r="N75" s="89" t="str">
        <f t="shared" si="9"/>
        <v>Coups rendus </v>
      </c>
      <c r="O75" s="81">
        <v>2</v>
      </c>
      <c r="P75" s="81">
        <v>2</v>
      </c>
      <c r="Q75" s="81">
        <v>1</v>
      </c>
      <c r="R75" s="81">
        <v>1</v>
      </c>
      <c r="S75" s="81">
        <v>1</v>
      </c>
      <c r="T75" s="81">
        <v>2</v>
      </c>
      <c r="U75" s="81">
        <v>1</v>
      </c>
      <c r="V75" s="81">
        <v>1</v>
      </c>
      <c r="W75" s="81">
        <v>1</v>
      </c>
      <c r="X75" s="81">
        <f t="shared" si="10"/>
        <v>12</v>
      </c>
      <c r="Y75" s="82">
        <f t="shared" si="11"/>
        <v>23</v>
      </c>
      <c r="AA75" s="140"/>
    </row>
    <row r="76" spans="1:27" ht="16.5" customHeight="1" hidden="1">
      <c r="A76" t="s">
        <v>1</v>
      </c>
      <c r="B76" s="133" t="s">
        <v>129</v>
      </c>
      <c r="C76" s="41" t="s">
        <v>46</v>
      </c>
      <c r="D76" s="41"/>
      <c r="E76" s="41"/>
      <c r="F76" s="41"/>
      <c r="G76" s="41"/>
      <c r="H76" s="41"/>
      <c r="I76" s="41"/>
      <c r="J76" s="41"/>
      <c r="K76" s="41"/>
      <c r="L76" s="41"/>
      <c r="M76" s="32">
        <f>SUM(D76:L76)</f>
        <v>0</v>
      </c>
      <c r="N76" s="32" t="str">
        <f>C76</f>
        <v>Score </v>
      </c>
      <c r="O76" s="41"/>
      <c r="P76" s="41"/>
      <c r="Q76" s="41"/>
      <c r="R76" s="41"/>
      <c r="S76" s="41"/>
      <c r="T76" s="41"/>
      <c r="U76" s="41"/>
      <c r="V76" s="41"/>
      <c r="W76" s="41"/>
      <c r="X76" s="32">
        <f>SUM(O76:W76)</f>
        <v>0</v>
      </c>
      <c r="Y76" s="83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88"/>
      <c r="C77" s="90" t="s">
        <v>47</v>
      </c>
      <c r="D77" s="85" t="str">
        <f>IF((D76-(D$7+D75))=-1,3,(IF((D76-(D$7+D75))=-2,4,(IF((D76-(D$7+D75))=-3,5,(IF((D76-(D$7+D75))=0,2,(IF((D76-(D$7+D75))=1,1,(IF((D76-(D$7+D75))=2,0,(IF((D76-(D$7+D75))=3," ","  ")))))))))))))</f>
        <v>  </v>
      </c>
      <c r="E77" s="85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85" t="str">
        <f t="shared" si="52"/>
        <v>  </v>
      </c>
      <c r="G77" s="85" t="str">
        <f t="shared" si="52"/>
        <v>  </v>
      </c>
      <c r="H77" s="85" t="str">
        <f t="shared" si="52"/>
        <v>  </v>
      </c>
      <c r="I77" s="85" t="str">
        <f t="shared" si="52"/>
        <v>  </v>
      </c>
      <c r="J77" s="85" t="str">
        <f t="shared" si="52"/>
        <v>  </v>
      </c>
      <c r="K77" s="85" t="str">
        <f t="shared" si="52"/>
        <v>  </v>
      </c>
      <c r="L77" s="85" t="str">
        <f t="shared" si="52"/>
        <v>  </v>
      </c>
      <c r="M77" s="85">
        <f>SUM(D77:L77)</f>
        <v>0</v>
      </c>
      <c r="N77" s="90" t="str">
        <f>C77</f>
        <v>Stableford </v>
      </c>
      <c r="O77" s="85" t="str">
        <f>IF((O76-(O$7+O75))=-1,3,(IF((O76-(O$7+O75))=-2,4,(IF((O76-(O$7+O75))=-3,5,(IF((O76-(O$7+O75))=0,2,(IF((O76-(O$7+O75))=1,1,(IF((O76-(O$7+O75))=2,0,(IF((O76-(O$7+O75))=3," ","  ")))))))))))))</f>
        <v>  </v>
      </c>
      <c r="P77" s="85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85" t="str">
        <f t="shared" si="53"/>
        <v>  </v>
      </c>
      <c r="R77" s="85" t="str">
        <f t="shared" si="53"/>
        <v>  </v>
      </c>
      <c r="S77" s="85" t="str">
        <f t="shared" si="53"/>
        <v>  </v>
      </c>
      <c r="T77" s="85" t="str">
        <f t="shared" si="53"/>
        <v>  </v>
      </c>
      <c r="U77" s="85" t="str">
        <f t="shared" si="53"/>
        <v>  </v>
      </c>
      <c r="V77" s="85" t="str">
        <f t="shared" si="53"/>
        <v>  </v>
      </c>
      <c r="W77" s="85" t="str">
        <f t="shared" si="53"/>
        <v>  </v>
      </c>
      <c r="X77" s="85">
        <f>SUM(O77:W77)</f>
        <v>0</v>
      </c>
      <c r="Y77" s="86">
        <f t="shared" si="11"/>
        <v>0</v>
      </c>
      <c r="AA77" s="140"/>
    </row>
    <row r="78" spans="2:27" ht="15.75" hidden="1">
      <c r="B78" s="80"/>
      <c r="C78" s="97" t="s">
        <v>45</v>
      </c>
      <c r="D78" s="91">
        <v>2</v>
      </c>
      <c r="E78" s="91">
        <v>2</v>
      </c>
      <c r="F78" s="91">
        <v>1</v>
      </c>
      <c r="G78" s="91">
        <v>1</v>
      </c>
      <c r="H78" s="91">
        <v>1</v>
      </c>
      <c r="I78" s="91">
        <v>2</v>
      </c>
      <c r="J78" s="91">
        <v>2</v>
      </c>
      <c r="K78" s="91">
        <v>2</v>
      </c>
      <c r="L78" s="91">
        <v>2</v>
      </c>
      <c r="M78" s="91">
        <f t="shared" si="8"/>
        <v>15</v>
      </c>
      <c r="N78" s="97" t="str">
        <f t="shared" si="9"/>
        <v>Coups rendus </v>
      </c>
      <c r="O78" s="91">
        <v>1</v>
      </c>
      <c r="P78" s="91">
        <v>1</v>
      </c>
      <c r="Q78" s="91">
        <v>2</v>
      </c>
      <c r="R78" s="91">
        <v>2</v>
      </c>
      <c r="S78" s="91">
        <v>2</v>
      </c>
      <c r="T78" s="91">
        <v>1</v>
      </c>
      <c r="U78" s="91">
        <v>2</v>
      </c>
      <c r="V78" s="91">
        <v>2</v>
      </c>
      <c r="W78" s="91">
        <v>1</v>
      </c>
      <c r="X78" s="91">
        <f t="shared" si="10"/>
        <v>14</v>
      </c>
      <c r="Y78" s="92">
        <f t="shared" si="11"/>
        <v>29</v>
      </c>
      <c r="AA78" s="140"/>
    </row>
    <row r="79" spans="2:27" ht="15.75" hidden="1">
      <c r="B79" s="132" t="s">
        <v>130</v>
      </c>
      <c r="C79" s="41" t="s">
        <v>48</v>
      </c>
      <c r="D79" s="41"/>
      <c r="E79" s="41"/>
      <c r="F79" s="41"/>
      <c r="G79" s="41"/>
      <c r="H79" s="41"/>
      <c r="I79" s="41"/>
      <c r="J79" s="41"/>
      <c r="K79" s="41"/>
      <c r="L79" s="41"/>
      <c r="M79" s="32">
        <f aca="true" t="shared" si="54" ref="M79:M90">SUM(D79:L79)</f>
        <v>0</v>
      </c>
      <c r="N79" s="32" t="str">
        <f aca="true" t="shared" si="55" ref="N79:N90">C79</f>
        <v>Score</v>
      </c>
      <c r="O79" s="41"/>
      <c r="P79" s="41"/>
      <c r="Q79" s="41"/>
      <c r="R79" s="41"/>
      <c r="S79" s="41"/>
      <c r="T79" s="41"/>
      <c r="U79" s="41"/>
      <c r="V79" s="41"/>
      <c r="W79" s="41"/>
      <c r="X79" s="32">
        <f aca="true" t="shared" si="56" ref="X79:X90">SUM(O79:W79)</f>
        <v>0</v>
      </c>
      <c r="Y79" s="83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84"/>
      <c r="C80" s="98" t="s">
        <v>47</v>
      </c>
      <c r="D80" s="93" t="str">
        <f>IF((D79-(D$7+D78))=-1,3,(IF((D79-(D$7+D78))=-2,4,(IF((D79-(D$7+D78))=-3,5,(IF((D79-(D$7+D78))=0,2,(IF((D79-(D$7+D78))=1,1,(IF((D79-(D$7+D78))=2,0,(IF((D79-(D$7+D78))=3," ","  ")))))))))))))</f>
        <v>  </v>
      </c>
      <c r="E80" s="93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93" t="str">
        <f t="shared" si="58"/>
        <v>  </v>
      </c>
      <c r="G80" s="93" t="str">
        <f t="shared" si="58"/>
        <v>  </v>
      </c>
      <c r="H80" s="93" t="str">
        <f t="shared" si="58"/>
        <v>  </v>
      </c>
      <c r="I80" s="93" t="str">
        <f t="shared" si="58"/>
        <v>  </v>
      </c>
      <c r="J80" s="93" t="str">
        <f t="shared" si="58"/>
        <v>  </v>
      </c>
      <c r="K80" s="93" t="str">
        <f t="shared" si="58"/>
        <v>  </v>
      </c>
      <c r="L80" s="93" t="str">
        <f t="shared" si="58"/>
        <v>  </v>
      </c>
      <c r="M80" s="93">
        <f t="shared" si="54"/>
        <v>0</v>
      </c>
      <c r="N80" s="98" t="str">
        <f t="shared" si="55"/>
        <v>Stableford </v>
      </c>
      <c r="O80" s="93" t="str">
        <f>IF((O79-(O$7+O78))=-1,3,(IF((O79-(O$7+O78))=-2,4,(IF((O79-(O$7+O78))=-3,5,(IF((O79-(O$7+O78))=0,2,(IF((O79-(O$7+O78))=1,1,(IF((O79-(O$7+O78))=2,0,(IF((O79-(O$7+O78))=3," ","  ")))))))))))))</f>
        <v>  </v>
      </c>
      <c r="P80" s="93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93" t="str">
        <f t="shared" si="59"/>
        <v>  </v>
      </c>
      <c r="R80" s="93" t="str">
        <f t="shared" si="59"/>
        <v>  </v>
      </c>
      <c r="S80" s="93" t="str">
        <f t="shared" si="59"/>
        <v>  </v>
      </c>
      <c r="T80" s="93" t="str">
        <f t="shared" si="59"/>
        <v>  </v>
      </c>
      <c r="U80" s="93" t="str">
        <f t="shared" si="59"/>
        <v>  </v>
      </c>
      <c r="V80" s="93" t="str">
        <f t="shared" si="59"/>
        <v>  </v>
      </c>
      <c r="W80" s="93" t="str">
        <f t="shared" si="59"/>
        <v>  </v>
      </c>
      <c r="X80" s="93">
        <f t="shared" si="56"/>
        <v>0</v>
      </c>
      <c r="Y80" s="94">
        <f t="shared" si="57"/>
        <v>0</v>
      </c>
      <c r="AA80" s="140"/>
    </row>
    <row r="81" spans="2:27" ht="15.75" hidden="1">
      <c r="B81" s="87"/>
      <c r="C81" s="89" t="s">
        <v>45</v>
      </c>
      <c r="D81" s="81">
        <v>1</v>
      </c>
      <c r="E81" s="81">
        <v>1</v>
      </c>
      <c r="F81" s="81">
        <v>1</v>
      </c>
      <c r="G81" s="81">
        <v>1</v>
      </c>
      <c r="H81" s="81">
        <v>2</v>
      </c>
      <c r="I81" s="81">
        <v>1</v>
      </c>
      <c r="J81" s="81">
        <v>1</v>
      </c>
      <c r="K81" s="81">
        <v>1</v>
      </c>
      <c r="L81" s="81">
        <v>1</v>
      </c>
      <c r="M81" s="81">
        <f t="shared" si="54"/>
        <v>10</v>
      </c>
      <c r="N81" s="89" t="str">
        <f t="shared" si="55"/>
        <v>Coups rendus </v>
      </c>
      <c r="O81" s="81">
        <v>1</v>
      </c>
      <c r="P81" s="81">
        <v>1</v>
      </c>
      <c r="Q81" s="81">
        <v>1</v>
      </c>
      <c r="R81" s="81">
        <v>1</v>
      </c>
      <c r="S81" s="81">
        <v>1</v>
      </c>
      <c r="T81" s="81">
        <v>2</v>
      </c>
      <c r="U81" s="81">
        <v>1</v>
      </c>
      <c r="V81" s="81">
        <v>1</v>
      </c>
      <c r="W81" s="81">
        <v>1</v>
      </c>
      <c r="X81" s="81">
        <f t="shared" si="56"/>
        <v>10</v>
      </c>
      <c r="Y81" s="82">
        <f t="shared" si="57"/>
        <v>20</v>
      </c>
      <c r="AA81" s="140"/>
    </row>
    <row r="82" spans="1:27" ht="15.75" hidden="1">
      <c r="A82" t="s">
        <v>1</v>
      </c>
      <c r="B82" s="133" t="s">
        <v>131</v>
      </c>
      <c r="C82" s="41" t="s">
        <v>46</v>
      </c>
      <c r="D82" s="41"/>
      <c r="E82" s="41"/>
      <c r="F82" s="41"/>
      <c r="G82" s="41"/>
      <c r="H82" s="41"/>
      <c r="I82" s="41"/>
      <c r="J82" s="41"/>
      <c r="K82" s="41"/>
      <c r="L82" s="41"/>
      <c r="M82" s="32">
        <f t="shared" si="54"/>
        <v>0</v>
      </c>
      <c r="N82" s="32" t="str">
        <f t="shared" si="55"/>
        <v>Score </v>
      </c>
      <c r="O82" s="41"/>
      <c r="P82" s="41"/>
      <c r="Q82" s="41"/>
      <c r="R82" s="41"/>
      <c r="S82" s="41"/>
      <c r="T82" s="41"/>
      <c r="U82" s="41"/>
      <c r="V82" s="41"/>
      <c r="W82" s="41"/>
      <c r="X82" s="32">
        <f t="shared" si="56"/>
        <v>0</v>
      </c>
      <c r="Y82" s="83">
        <f t="shared" si="57"/>
        <v>0</v>
      </c>
      <c r="Z82">
        <f>Y82-$Y$7</f>
        <v>-72</v>
      </c>
      <c r="AA82">
        <f>Y82-$Y$7</f>
        <v>-72</v>
      </c>
    </row>
    <row r="83" spans="2:27" ht="16.5" hidden="1" thickBot="1">
      <c r="B83" s="88"/>
      <c r="C83" s="90" t="s">
        <v>47</v>
      </c>
      <c r="D83" s="85" t="str">
        <f>IF((D82-(D$7+D81))=-1,3,(IF((D82-(D$7+D81))=-2,4,(IF((D82-(D$7+D81))=-3,5,(IF((D82-(D$7+D81))=0,2,(IF((D82-(D$7+D81))=1,1,(IF((D82-(D$7+D81))=2,0,(IF((D82-(D$7+D81))=3," ","  ")))))))))))))</f>
        <v>  </v>
      </c>
      <c r="E83" s="85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85" t="str">
        <f t="shared" si="60"/>
        <v>  </v>
      </c>
      <c r="G83" s="85" t="str">
        <f t="shared" si="60"/>
        <v>  </v>
      </c>
      <c r="H83" s="85" t="str">
        <f t="shared" si="60"/>
        <v>  </v>
      </c>
      <c r="I83" s="85" t="str">
        <f t="shared" si="60"/>
        <v>  </v>
      </c>
      <c r="J83" s="85" t="str">
        <f t="shared" si="60"/>
        <v>  </v>
      </c>
      <c r="K83" s="85" t="str">
        <f t="shared" si="60"/>
        <v>  </v>
      </c>
      <c r="L83" s="85" t="str">
        <f t="shared" si="60"/>
        <v>  </v>
      </c>
      <c r="M83" s="85">
        <f t="shared" si="54"/>
        <v>0</v>
      </c>
      <c r="N83" s="90" t="str">
        <f t="shared" si="55"/>
        <v>Stableford </v>
      </c>
      <c r="O83" s="85" t="str">
        <f>IF((O82-(O$7+O81))=-1,3,(IF((O82-(O$7+O81))=-2,4,(IF((O82-(O$7+O81))=-3,5,(IF((O82-(O$7+O81))=0,2,(IF((O82-(O$7+O81))=1,1,(IF((O82-(O$7+O81))=2,0,(IF((O82-(O$7+O81))=3," ","  ")))))))))))))</f>
        <v>  </v>
      </c>
      <c r="P83" s="85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85" t="str">
        <f t="shared" si="61"/>
        <v>  </v>
      </c>
      <c r="R83" s="85" t="str">
        <f t="shared" si="61"/>
        <v>  </v>
      </c>
      <c r="S83" s="85" t="str">
        <f t="shared" si="61"/>
        <v>  </v>
      </c>
      <c r="T83" s="85" t="str">
        <f t="shared" si="61"/>
        <v>  </v>
      </c>
      <c r="U83" s="85" t="str">
        <f t="shared" si="61"/>
        <v>  </v>
      </c>
      <c r="V83" s="85" t="str">
        <f t="shared" si="61"/>
        <v>  </v>
      </c>
      <c r="W83" s="85" t="str">
        <f t="shared" si="61"/>
        <v>  </v>
      </c>
      <c r="X83" s="85">
        <f t="shared" si="56"/>
        <v>0</v>
      </c>
      <c r="Y83" s="86">
        <f t="shared" si="57"/>
        <v>0</v>
      </c>
      <c r="AA83" s="140"/>
    </row>
    <row r="84" spans="2:27" ht="15.75" hidden="1">
      <c r="B84" s="87"/>
      <c r="C84" s="97" t="s">
        <v>45</v>
      </c>
      <c r="D84" s="91">
        <v>1</v>
      </c>
      <c r="E84" s="91">
        <v>1</v>
      </c>
      <c r="F84" s="91">
        <v>1</v>
      </c>
      <c r="G84" s="91">
        <v>1</v>
      </c>
      <c r="H84" s="91">
        <v>2</v>
      </c>
      <c r="I84" s="91">
        <v>1</v>
      </c>
      <c r="J84" s="91">
        <v>1</v>
      </c>
      <c r="K84" s="91">
        <v>1</v>
      </c>
      <c r="L84" s="91">
        <v>1</v>
      </c>
      <c r="M84" s="91">
        <f t="shared" si="54"/>
        <v>10</v>
      </c>
      <c r="N84" s="97" t="str">
        <f t="shared" si="55"/>
        <v>Coups rendus </v>
      </c>
      <c r="O84" s="91">
        <v>1</v>
      </c>
      <c r="P84" s="91">
        <v>2</v>
      </c>
      <c r="Q84" s="91">
        <v>1</v>
      </c>
      <c r="R84" s="91">
        <v>1</v>
      </c>
      <c r="S84" s="91">
        <v>1</v>
      </c>
      <c r="T84" s="91">
        <v>2</v>
      </c>
      <c r="U84" s="91">
        <v>1</v>
      </c>
      <c r="V84" s="91">
        <v>1</v>
      </c>
      <c r="W84" s="91">
        <v>1</v>
      </c>
      <c r="X84" s="91">
        <f t="shared" si="56"/>
        <v>11</v>
      </c>
      <c r="Y84" s="92">
        <f t="shared" si="57"/>
        <v>21</v>
      </c>
      <c r="AA84" s="140"/>
    </row>
    <row r="85" spans="2:27" ht="15.75" hidden="1">
      <c r="B85" s="133" t="s">
        <v>132</v>
      </c>
      <c r="C85" s="41" t="s">
        <v>48</v>
      </c>
      <c r="D85" s="41"/>
      <c r="E85" s="41"/>
      <c r="F85" s="41"/>
      <c r="G85" s="41"/>
      <c r="H85" s="41"/>
      <c r="I85" s="41"/>
      <c r="J85" s="41"/>
      <c r="K85" s="41"/>
      <c r="L85" s="41"/>
      <c r="M85" s="32">
        <f t="shared" si="54"/>
        <v>0</v>
      </c>
      <c r="N85" s="32" t="str">
        <f t="shared" si="55"/>
        <v>Score</v>
      </c>
      <c r="O85" s="41"/>
      <c r="P85" s="41"/>
      <c r="Q85" s="41"/>
      <c r="R85" s="41"/>
      <c r="S85" s="41"/>
      <c r="T85" s="41"/>
      <c r="U85" s="41"/>
      <c r="V85" s="41"/>
      <c r="W85" s="41"/>
      <c r="X85" s="32">
        <f t="shared" si="56"/>
        <v>0</v>
      </c>
      <c r="Y85" s="83">
        <f t="shared" si="57"/>
        <v>0</v>
      </c>
      <c r="Z85">
        <f>Y85-$Y$7</f>
        <v>-72</v>
      </c>
      <c r="AA85">
        <f>Y85-$Y$7</f>
        <v>-72</v>
      </c>
    </row>
    <row r="86" spans="2:27" ht="16.5" hidden="1" thickBot="1">
      <c r="B86" s="88"/>
      <c r="C86" s="98" t="s">
        <v>47</v>
      </c>
      <c r="D86" s="93" t="str">
        <f>IF((D85-(D$7+D84))=-1,3,(IF((D85-(D$7+D84))=-2,4,(IF((D85-(D$7+D84))=-3,5,(IF((D85-(D$7+D84))=0,2,(IF((D85-(D$7+D84))=1,1,(IF((D85-(D$7+D84))=2,0,(IF((D85-(D$7+D84))=3," ","  ")))))))))))))</f>
        <v>  </v>
      </c>
      <c r="E86" s="93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93" t="str">
        <f t="shared" si="62"/>
        <v>  </v>
      </c>
      <c r="G86" s="93" t="str">
        <f t="shared" si="62"/>
        <v>  </v>
      </c>
      <c r="H86" s="93" t="str">
        <f t="shared" si="62"/>
        <v>  </v>
      </c>
      <c r="I86" s="93" t="str">
        <f t="shared" si="62"/>
        <v>  </v>
      </c>
      <c r="J86" s="93" t="str">
        <f t="shared" si="62"/>
        <v>  </v>
      </c>
      <c r="K86" s="93" t="str">
        <f t="shared" si="62"/>
        <v>  </v>
      </c>
      <c r="L86" s="93" t="str">
        <f t="shared" si="62"/>
        <v>  </v>
      </c>
      <c r="M86" s="93">
        <f t="shared" si="54"/>
        <v>0</v>
      </c>
      <c r="N86" s="98" t="str">
        <f t="shared" si="55"/>
        <v>Stableford </v>
      </c>
      <c r="O86" s="93" t="str">
        <f>IF((O85-(O$7+O84))=-1,3,(IF((O85-(O$7+O84))=-2,4,(IF((O85-(O$7+O84))=-3,5,(IF((O85-(O$7+O84))=0,2,(IF((O85-(O$7+O84))=1,1,(IF((O85-(O$7+O84))=2,0,(IF((O85-(O$7+O84))=3," ","  ")))))))))))))</f>
        <v>  </v>
      </c>
      <c r="P86" s="93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93" t="str">
        <f t="shared" si="63"/>
        <v>  </v>
      </c>
      <c r="R86" s="93" t="str">
        <f t="shared" si="63"/>
        <v>  </v>
      </c>
      <c r="S86" s="93" t="str">
        <f t="shared" si="63"/>
        <v>  </v>
      </c>
      <c r="T86" s="93" t="str">
        <f t="shared" si="63"/>
        <v>  </v>
      </c>
      <c r="U86" s="93" t="str">
        <f t="shared" si="63"/>
        <v>  </v>
      </c>
      <c r="V86" s="93" t="str">
        <f t="shared" si="63"/>
        <v>  </v>
      </c>
      <c r="W86" s="93" t="str">
        <f t="shared" si="63"/>
        <v>  </v>
      </c>
      <c r="X86" s="93">
        <f t="shared" si="56"/>
        <v>0</v>
      </c>
      <c r="Y86" s="94">
        <f t="shared" si="57"/>
        <v>0</v>
      </c>
      <c r="AA86" s="140"/>
    </row>
    <row r="87" spans="2:27" ht="15.75" hidden="1">
      <c r="B87" s="80"/>
      <c r="C87" s="89" t="s">
        <v>45</v>
      </c>
      <c r="D87" s="81">
        <v>1</v>
      </c>
      <c r="E87" s="81">
        <v>1</v>
      </c>
      <c r="F87" s="81">
        <v>1</v>
      </c>
      <c r="G87" s="81">
        <v>2</v>
      </c>
      <c r="H87" s="81">
        <v>2</v>
      </c>
      <c r="I87" s="81">
        <v>1</v>
      </c>
      <c r="J87" s="81">
        <v>1</v>
      </c>
      <c r="K87" s="81">
        <v>1</v>
      </c>
      <c r="L87" s="81">
        <v>1</v>
      </c>
      <c r="M87" s="81">
        <f t="shared" si="54"/>
        <v>11</v>
      </c>
      <c r="N87" s="89" t="str">
        <f t="shared" si="55"/>
        <v>Coups rendus </v>
      </c>
      <c r="O87" s="81">
        <v>2</v>
      </c>
      <c r="P87" s="81">
        <v>2</v>
      </c>
      <c r="Q87" s="81">
        <v>1</v>
      </c>
      <c r="R87" s="81">
        <v>1</v>
      </c>
      <c r="S87" s="81">
        <v>1</v>
      </c>
      <c r="T87" s="81">
        <v>2</v>
      </c>
      <c r="U87" s="81">
        <v>1</v>
      </c>
      <c r="V87" s="81">
        <v>1</v>
      </c>
      <c r="W87" s="81">
        <v>1</v>
      </c>
      <c r="X87" s="81">
        <f t="shared" si="56"/>
        <v>12</v>
      </c>
      <c r="Y87" s="82">
        <f t="shared" si="57"/>
        <v>23</v>
      </c>
      <c r="AA87" s="140"/>
    </row>
    <row r="88" spans="1:27" ht="15.75" hidden="1">
      <c r="A88" t="s">
        <v>1</v>
      </c>
      <c r="B88" s="132" t="s">
        <v>133</v>
      </c>
      <c r="C88" s="41" t="s">
        <v>46</v>
      </c>
      <c r="D88" s="41"/>
      <c r="E88" s="41"/>
      <c r="F88" s="41"/>
      <c r="G88" s="41"/>
      <c r="H88" s="41"/>
      <c r="I88" s="41"/>
      <c r="J88" s="41"/>
      <c r="K88" s="41"/>
      <c r="L88" s="41"/>
      <c r="M88" s="32">
        <f t="shared" si="54"/>
        <v>0</v>
      </c>
      <c r="N88" s="32" t="str">
        <f t="shared" si="55"/>
        <v>Score </v>
      </c>
      <c r="O88" s="41"/>
      <c r="P88" s="41"/>
      <c r="Q88" s="41"/>
      <c r="R88" s="41"/>
      <c r="S88" s="41"/>
      <c r="T88" s="41"/>
      <c r="U88" s="41"/>
      <c r="V88" s="41"/>
      <c r="W88" s="41"/>
      <c r="X88" s="32">
        <f>SUM(O88:W88)</f>
        <v>0</v>
      </c>
      <c r="Y88" s="83">
        <f t="shared" si="57"/>
        <v>0</v>
      </c>
      <c r="Z88">
        <f>Y88-$Y$7</f>
        <v>-72</v>
      </c>
      <c r="AA88">
        <f>Y88-$Y$7</f>
        <v>-72</v>
      </c>
    </row>
    <row r="89" spans="2:27" ht="16.5" hidden="1" thickBot="1">
      <c r="B89" s="84"/>
      <c r="C89" s="90" t="s">
        <v>47</v>
      </c>
      <c r="D89" s="85" t="str">
        <f>IF((D88-(D$7+D87))=-1,3,(IF((D88-(D$7+D87))=-2,4,(IF((D88-(D$7+D87))=-3,5,(IF((D88-(D$7+D87))=0,2,(IF((D88-(D$7+D87))=1,1,(IF((D88-(D$7+D87))=2,0,(IF((D88-(D$7+D87))=3," ","  ")))))))))))))</f>
        <v>  </v>
      </c>
      <c r="E89" s="85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85" t="str">
        <f t="shared" si="64"/>
        <v>  </v>
      </c>
      <c r="G89" s="85" t="str">
        <f t="shared" si="64"/>
        <v>  </v>
      </c>
      <c r="H89" s="85" t="str">
        <f t="shared" si="64"/>
        <v>  </v>
      </c>
      <c r="I89" s="85" t="str">
        <f t="shared" si="64"/>
        <v>  </v>
      </c>
      <c r="J89" s="85" t="str">
        <f t="shared" si="64"/>
        <v>  </v>
      </c>
      <c r="K89" s="85" t="str">
        <f t="shared" si="64"/>
        <v>  </v>
      </c>
      <c r="L89" s="85" t="str">
        <f t="shared" si="64"/>
        <v>  </v>
      </c>
      <c r="M89" s="85">
        <f t="shared" si="54"/>
        <v>0</v>
      </c>
      <c r="N89" s="90" t="str">
        <f t="shared" si="55"/>
        <v>Stableford </v>
      </c>
      <c r="O89" s="85" t="str">
        <f>IF((O88-(O$7+O87))=-1,3,(IF((O88-(O$7+O87))=-2,4,(IF((O88-(O$7+O87))=-3,5,(IF((O88-(O$7+O87))=0,2,(IF((O88-(O$7+O87))=1,1,(IF((O88-(O$7+O87))=2,0,(IF((O88-(O$7+O87))=3," ","  ")))))))))))))</f>
        <v>  </v>
      </c>
      <c r="P89" s="85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85" t="str">
        <f t="shared" si="65"/>
        <v>  </v>
      </c>
      <c r="R89" s="85" t="str">
        <f t="shared" si="65"/>
        <v>  </v>
      </c>
      <c r="S89" s="85" t="str">
        <f t="shared" si="65"/>
        <v>  </v>
      </c>
      <c r="T89" s="85" t="str">
        <f t="shared" si="65"/>
        <v>  </v>
      </c>
      <c r="U89" s="85" t="str">
        <f t="shared" si="65"/>
        <v>  </v>
      </c>
      <c r="V89" s="85" t="str">
        <f t="shared" si="65"/>
        <v>  </v>
      </c>
      <c r="W89" s="85" t="str">
        <f t="shared" si="65"/>
        <v>  </v>
      </c>
      <c r="X89" s="85">
        <f t="shared" si="56"/>
        <v>0</v>
      </c>
      <c r="Y89" s="86">
        <f t="shared" si="57"/>
        <v>0</v>
      </c>
      <c r="AA89" s="140"/>
    </row>
    <row r="90" spans="2:27" ht="15.75" hidden="1">
      <c r="B90" s="87"/>
      <c r="C90" s="97" t="s">
        <v>45</v>
      </c>
      <c r="D90" s="91">
        <v>1</v>
      </c>
      <c r="E90" s="91">
        <v>1</v>
      </c>
      <c r="F90" s="91">
        <v>1</v>
      </c>
      <c r="G90" s="91">
        <v>1</v>
      </c>
      <c r="H90" s="91">
        <v>1</v>
      </c>
      <c r="I90" s="91">
        <v>1</v>
      </c>
      <c r="J90" s="91">
        <v>1</v>
      </c>
      <c r="K90" s="91">
        <v>1</v>
      </c>
      <c r="L90" s="91">
        <v>1</v>
      </c>
      <c r="M90" s="91">
        <f t="shared" si="54"/>
        <v>9</v>
      </c>
      <c r="N90" s="97" t="str">
        <f t="shared" si="55"/>
        <v>Coups rendus </v>
      </c>
      <c r="O90" s="91">
        <v>1</v>
      </c>
      <c r="P90" s="91">
        <v>1</v>
      </c>
      <c r="Q90" s="91">
        <v>1</v>
      </c>
      <c r="R90" s="91">
        <v>1</v>
      </c>
      <c r="S90" s="91">
        <v>1</v>
      </c>
      <c r="T90" s="91">
        <v>2</v>
      </c>
      <c r="U90" s="91">
        <v>1</v>
      </c>
      <c r="V90" s="91">
        <v>1</v>
      </c>
      <c r="W90" s="91">
        <v>1</v>
      </c>
      <c r="X90" s="91">
        <f t="shared" si="56"/>
        <v>10</v>
      </c>
      <c r="Y90" s="92">
        <f t="shared" si="57"/>
        <v>19</v>
      </c>
      <c r="AA90" s="140"/>
    </row>
    <row r="91" spans="2:27" ht="15.75" hidden="1">
      <c r="B91" s="201" t="s">
        <v>160</v>
      </c>
      <c r="C91" s="41" t="s">
        <v>48</v>
      </c>
      <c r="D91" s="41"/>
      <c r="E91" s="41"/>
      <c r="F91" s="41"/>
      <c r="G91" s="41"/>
      <c r="H91" s="41"/>
      <c r="I91" s="41"/>
      <c r="J91" s="41"/>
      <c r="K91" s="41"/>
      <c r="L91" s="41"/>
      <c r="M91" s="32">
        <f aca="true" t="shared" si="66" ref="M91:M153">SUM(D91:L91)</f>
        <v>0</v>
      </c>
      <c r="N91" s="32" t="str">
        <f aca="true" t="shared" si="67" ref="N91:N153">C91</f>
        <v>Score</v>
      </c>
      <c r="O91" s="41"/>
      <c r="P91" s="41"/>
      <c r="Q91" s="41"/>
      <c r="R91" s="41"/>
      <c r="S91" s="41"/>
      <c r="T91" s="41"/>
      <c r="U91" s="41"/>
      <c r="V91" s="41"/>
      <c r="W91" s="41"/>
      <c r="X91" s="32">
        <f aca="true" t="shared" si="68" ref="X91:X153">SUM(O91:W91)</f>
        <v>0</v>
      </c>
      <c r="Y91" s="83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88"/>
      <c r="C92" s="98" t="s">
        <v>47</v>
      </c>
      <c r="D92" s="93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93" t="str">
        <f t="shared" si="70"/>
        <v>  </v>
      </c>
      <c r="F92" s="93" t="str">
        <f t="shared" si="70"/>
        <v>  </v>
      </c>
      <c r="G92" s="93" t="str">
        <f t="shared" si="70"/>
        <v>  </v>
      </c>
      <c r="H92" s="93" t="str">
        <f t="shared" si="70"/>
        <v>  </v>
      </c>
      <c r="I92" s="93" t="str">
        <f t="shared" si="70"/>
        <v>  </v>
      </c>
      <c r="J92" s="93" t="str">
        <f t="shared" si="70"/>
        <v>  </v>
      </c>
      <c r="K92" s="93" t="str">
        <f t="shared" si="70"/>
        <v>  </v>
      </c>
      <c r="L92" s="93" t="str">
        <f t="shared" si="70"/>
        <v>  </v>
      </c>
      <c r="M92" s="93">
        <f t="shared" si="66"/>
        <v>0</v>
      </c>
      <c r="N92" s="98" t="str">
        <f t="shared" si="67"/>
        <v>Stableford </v>
      </c>
      <c r="O92" s="93" t="str">
        <f>IF((O91-(O$7+O90))=-1,3,(IF((O91-(O$7+O90))=-2,4,(IF((O91-(O$7+O90))=-3,5,(IF((O91-(O$7+O90))=0,2,(IF((O91-(O$7+O90))=1,1,(IF((O91-(O$7+O90))=2,0,(IF((O91-(O$7+O90))=3," ","  ")))))))))))))</f>
        <v>  </v>
      </c>
      <c r="P92" s="93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93" t="str">
        <f t="shared" si="71"/>
        <v>  </v>
      </c>
      <c r="R92" s="93" t="str">
        <f t="shared" si="71"/>
        <v>  </v>
      </c>
      <c r="S92" s="93" t="str">
        <f t="shared" si="71"/>
        <v>  </v>
      </c>
      <c r="T92" s="93" t="str">
        <f t="shared" si="71"/>
        <v>  </v>
      </c>
      <c r="U92" s="93" t="str">
        <f t="shared" si="71"/>
        <v>  </v>
      </c>
      <c r="V92" s="93" t="str">
        <f t="shared" si="71"/>
        <v>  </v>
      </c>
      <c r="W92" s="93" t="str">
        <f t="shared" si="71"/>
        <v>  </v>
      </c>
      <c r="X92" s="93">
        <f t="shared" si="68"/>
        <v>0</v>
      </c>
      <c r="Y92" s="94">
        <f t="shared" si="69"/>
        <v>0</v>
      </c>
      <c r="AA92" s="140"/>
    </row>
    <row r="93" spans="2:27" ht="19.5" customHeight="1" hidden="1">
      <c r="B93" s="80"/>
      <c r="C93" s="89" t="s">
        <v>45</v>
      </c>
      <c r="D93" s="81">
        <v>2</v>
      </c>
      <c r="E93" s="81">
        <v>2</v>
      </c>
      <c r="F93" s="81">
        <v>2</v>
      </c>
      <c r="G93" s="81">
        <v>3</v>
      </c>
      <c r="H93" s="81">
        <v>3</v>
      </c>
      <c r="I93" s="81">
        <v>2</v>
      </c>
      <c r="J93" s="81">
        <v>2</v>
      </c>
      <c r="K93" s="81">
        <v>2</v>
      </c>
      <c r="L93" s="81">
        <v>2</v>
      </c>
      <c r="M93" s="81">
        <f t="shared" si="66"/>
        <v>20</v>
      </c>
      <c r="N93" s="89" t="str">
        <f t="shared" si="67"/>
        <v>Coups rendus </v>
      </c>
      <c r="O93" s="81">
        <v>3</v>
      </c>
      <c r="P93" s="81">
        <v>3</v>
      </c>
      <c r="Q93" s="81">
        <v>2</v>
      </c>
      <c r="R93" s="81">
        <v>2</v>
      </c>
      <c r="S93" s="81">
        <v>2</v>
      </c>
      <c r="T93" s="81">
        <v>3</v>
      </c>
      <c r="U93" s="81">
        <v>2</v>
      </c>
      <c r="V93" s="81">
        <v>2</v>
      </c>
      <c r="W93" s="81">
        <v>2</v>
      </c>
      <c r="X93" s="81">
        <f t="shared" si="68"/>
        <v>21</v>
      </c>
      <c r="Y93" s="82">
        <f t="shared" si="69"/>
        <v>41</v>
      </c>
      <c r="AA93" s="140"/>
    </row>
    <row r="94" spans="1:27" ht="15.75" hidden="1">
      <c r="A94" t="s">
        <v>1</v>
      </c>
      <c r="B94" s="133" t="s">
        <v>135</v>
      </c>
      <c r="C94" s="41" t="s">
        <v>46</v>
      </c>
      <c r="D94" s="41"/>
      <c r="E94" s="41"/>
      <c r="F94" s="41"/>
      <c r="G94" s="41"/>
      <c r="H94" s="41"/>
      <c r="I94" s="41"/>
      <c r="J94" s="41"/>
      <c r="K94" s="41"/>
      <c r="L94" s="41"/>
      <c r="M94" s="32">
        <f>SUM(D94:L94)</f>
        <v>0</v>
      </c>
      <c r="N94" s="32" t="str">
        <f>C94</f>
        <v>Score </v>
      </c>
      <c r="O94" s="41"/>
      <c r="P94" s="41"/>
      <c r="Q94" s="41"/>
      <c r="R94" s="41"/>
      <c r="S94" s="41"/>
      <c r="T94" s="41"/>
      <c r="U94" s="41"/>
      <c r="V94" s="41"/>
      <c r="W94" s="41"/>
      <c r="X94" s="32">
        <f>SUM(O94:W94)</f>
        <v>0</v>
      </c>
      <c r="Y94" s="83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84"/>
      <c r="C95" s="90" t="s">
        <v>47</v>
      </c>
      <c r="D95" s="85" t="str">
        <f>IF((D94-(D$7+D93))=-1,3,(IF((D94-(D$7+D93))=-2,4,(IF((D94-(D$7+D93))=-3,5,(IF((D94-(D$7+D93))=0,2,(IF((D94-(D$7+D93))=1,1,(IF((D94-(D$7+D93))=2,0,(IF((D94-(D$7+D93))=3," ","  ")))))))))))))</f>
        <v>  </v>
      </c>
      <c r="E95" s="85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85" t="str">
        <f t="shared" si="72"/>
        <v>  </v>
      </c>
      <c r="G95" s="85" t="str">
        <f t="shared" si="72"/>
        <v>  </v>
      </c>
      <c r="H95" s="85" t="str">
        <f t="shared" si="72"/>
        <v>  </v>
      </c>
      <c r="I95" s="85" t="str">
        <f t="shared" si="72"/>
        <v>  </v>
      </c>
      <c r="J95" s="85" t="str">
        <f t="shared" si="72"/>
        <v>  </v>
      </c>
      <c r="K95" s="85" t="str">
        <f t="shared" si="72"/>
        <v>  </v>
      </c>
      <c r="L95" s="85" t="str">
        <f t="shared" si="72"/>
        <v>  </v>
      </c>
      <c r="M95" s="85">
        <f t="shared" si="66"/>
        <v>0</v>
      </c>
      <c r="N95" s="90" t="str">
        <f t="shared" si="67"/>
        <v>Stableford </v>
      </c>
      <c r="O95" s="85" t="str">
        <f>IF((O94-(O$7+O93))=-1,3,(IF((O94-(O$7+O93))=-2,4,(IF((O94-(O$7+O93))=-3,5,(IF((O94-(O$7+O93))=0,2,(IF((O94-(O$7+O93))=1,1,(IF((O94-(O$7+O93))=2,0,(IF((O94-(O$7+O93))=3," ","  ")))))))))))))</f>
        <v>  </v>
      </c>
      <c r="P95" s="85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85" t="str">
        <f t="shared" si="73"/>
        <v>  </v>
      </c>
      <c r="R95" s="85" t="str">
        <f t="shared" si="73"/>
        <v>  </v>
      </c>
      <c r="S95" s="85" t="str">
        <f t="shared" si="73"/>
        <v>  </v>
      </c>
      <c r="T95" s="85" t="str">
        <f t="shared" si="73"/>
        <v>  </v>
      </c>
      <c r="U95" s="85" t="str">
        <f t="shared" si="73"/>
        <v>  </v>
      </c>
      <c r="V95" s="85" t="str">
        <f t="shared" si="73"/>
        <v>  </v>
      </c>
      <c r="W95" s="85" t="str">
        <f t="shared" si="73"/>
        <v>  </v>
      </c>
      <c r="X95" s="85">
        <f t="shared" si="68"/>
        <v>0</v>
      </c>
      <c r="Y95" s="86">
        <f t="shared" si="69"/>
        <v>0</v>
      </c>
      <c r="AA95" s="140"/>
    </row>
    <row r="96" spans="2:27" ht="15.75" hidden="1">
      <c r="B96" s="87"/>
      <c r="C96" s="97" t="s">
        <v>45</v>
      </c>
      <c r="D96" s="91">
        <v>1</v>
      </c>
      <c r="E96" s="91">
        <v>2</v>
      </c>
      <c r="F96" s="91">
        <v>2</v>
      </c>
      <c r="G96" s="91">
        <v>2</v>
      </c>
      <c r="H96" s="91">
        <v>2</v>
      </c>
      <c r="I96" s="91">
        <v>2</v>
      </c>
      <c r="J96" s="91">
        <v>1</v>
      </c>
      <c r="K96" s="91">
        <v>2</v>
      </c>
      <c r="L96" s="91">
        <v>2</v>
      </c>
      <c r="M96" s="91">
        <f t="shared" si="66"/>
        <v>16</v>
      </c>
      <c r="N96" s="97" t="str">
        <f t="shared" si="67"/>
        <v>Coups rendus </v>
      </c>
      <c r="O96" s="91">
        <v>2</v>
      </c>
      <c r="P96" s="91">
        <v>2</v>
      </c>
      <c r="Q96" s="91">
        <v>2</v>
      </c>
      <c r="R96" s="91">
        <v>2</v>
      </c>
      <c r="S96" s="91">
        <v>2</v>
      </c>
      <c r="T96" s="91">
        <v>2</v>
      </c>
      <c r="U96" s="91">
        <v>1</v>
      </c>
      <c r="V96" s="91">
        <v>2</v>
      </c>
      <c r="W96" s="91">
        <v>2</v>
      </c>
      <c r="X96" s="91">
        <f t="shared" si="68"/>
        <v>17</v>
      </c>
      <c r="Y96" s="92">
        <f t="shared" si="69"/>
        <v>33</v>
      </c>
      <c r="AA96" s="140"/>
    </row>
    <row r="97" spans="2:27" ht="15.75" hidden="1">
      <c r="B97" s="133" t="s">
        <v>136</v>
      </c>
      <c r="C97" s="41" t="s">
        <v>48</v>
      </c>
      <c r="D97" s="41"/>
      <c r="E97" s="41"/>
      <c r="F97" s="41"/>
      <c r="G97" s="41"/>
      <c r="H97" s="41"/>
      <c r="I97" s="41"/>
      <c r="J97" s="41"/>
      <c r="K97" s="41"/>
      <c r="L97" s="41"/>
      <c r="M97" s="32">
        <f t="shared" si="66"/>
        <v>0</v>
      </c>
      <c r="N97" s="32" t="str">
        <f t="shared" si="67"/>
        <v>Score</v>
      </c>
      <c r="O97" s="41"/>
      <c r="P97" s="41"/>
      <c r="Q97" s="41"/>
      <c r="R97" s="41"/>
      <c r="S97" s="41"/>
      <c r="T97" s="41"/>
      <c r="U97" s="41"/>
      <c r="V97" s="41"/>
      <c r="W97" s="41"/>
      <c r="X97" s="32">
        <f t="shared" si="68"/>
        <v>0</v>
      </c>
      <c r="Y97" s="83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88"/>
      <c r="C98" s="98" t="s">
        <v>47</v>
      </c>
      <c r="D98" s="93" t="str">
        <f>IF((D97-(D$7+D96))=-1,3,(IF((D97-(D$7+D96))=-2,4,(IF((D97-(D$7+D96))=-3,5,(IF((D97-(D$7+D96))=0,2,(IF((D97-(D$7+D96))=1,1,(IF((D97-(D$7+D96))=2,0,(IF((D97-(D$7+D96))=3," ","  ")))))))))))))</f>
        <v>  </v>
      </c>
      <c r="E98" s="93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93" t="str">
        <f t="shared" si="74"/>
        <v>  </v>
      </c>
      <c r="G98" s="93" t="str">
        <f t="shared" si="74"/>
        <v>  </v>
      </c>
      <c r="H98" s="93" t="str">
        <f t="shared" si="74"/>
        <v>  </v>
      </c>
      <c r="I98" s="93" t="str">
        <f t="shared" si="74"/>
        <v>  </v>
      </c>
      <c r="J98" s="93" t="str">
        <f t="shared" si="74"/>
        <v>  </v>
      </c>
      <c r="K98" s="93" t="str">
        <f t="shared" si="74"/>
        <v>  </v>
      </c>
      <c r="L98" s="93" t="str">
        <f t="shared" si="74"/>
        <v>  </v>
      </c>
      <c r="M98" s="93">
        <f t="shared" si="66"/>
        <v>0</v>
      </c>
      <c r="N98" s="98" t="str">
        <f t="shared" si="67"/>
        <v>Stableford </v>
      </c>
      <c r="O98" s="93" t="str">
        <f>IF((O97-(O$7+O96))=-1,3,(IF((O97-(O$7+O96))=-2,4,(IF((O97-(O$7+O96))=-3,5,(IF((O97-(O$7+O96))=0,2,(IF((O97-(O$7+O96))=1,1,(IF((O97-(O$7+O96))=2,0,(IF((O97-(O$7+O96))=3," ","  ")))))))))))))</f>
        <v>  </v>
      </c>
      <c r="P98" s="93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93" t="str">
        <f t="shared" si="75"/>
        <v>  </v>
      </c>
      <c r="R98" s="93" t="str">
        <f t="shared" si="75"/>
        <v>  </v>
      </c>
      <c r="S98" s="93" t="str">
        <f t="shared" si="75"/>
        <v>  </v>
      </c>
      <c r="T98" s="93" t="str">
        <f t="shared" si="75"/>
        <v>  </v>
      </c>
      <c r="U98" s="93" t="str">
        <f t="shared" si="75"/>
        <v>  </v>
      </c>
      <c r="V98" s="93" t="str">
        <f t="shared" si="75"/>
        <v>  </v>
      </c>
      <c r="W98" s="93" t="str">
        <f t="shared" si="75"/>
        <v>  </v>
      </c>
      <c r="X98" s="93">
        <f t="shared" si="68"/>
        <v>0</v>
      </c>
      <c r="Y98" s="94">
        <f t="shared" si="69"/>
        <v>0</v>
      </c>
      <c r="AA98" s="140"/>
    </row>
    <row r="99" spans="2:25" ht="15" hidden="1">
      <c r="B99" s="80"/>
      <c r="C99" s="89" t="s">
        <v>45</v>
      </c>
      <c r="D99" s="81">
        <v>0</v>
      </c>
      <c r="E99" s="81">
        <v>1</v>
      </c>
      <c r="F99" s="81">
        <v>1</v>
      </c>
      <c r="G99" s="81">
        <v>1</v>
      </c>
      <c r="H99" s="81">
        <v>1</v>
      </c>
      <c r="I99" s="81">
        <v>1</v>
      </c>
      <c r="J99" s="81">
        <v>0</v>
      </c>
      <c r="K99" s="81">
        <v>0</v>
      </c>
      <c r="L99" s="81">
        <v>1</v>
      </c>
      <c r="M99" s="81">
        <f t="shared" si="66"/>
        <v>6</v>
      </c>
      <c r="N99" s="89" t="str">
        <f t="shared" si="67"/>
        <v>Coups rendus </v>
      </c>
      <c r="O99" s="81">
        <v>1</v>
      </c>
      <c r="P99" s="81">
        <v>1</v>
      </c>
      <c r="Q99" s="81">
        <v>0</v>
      </c>
      <c r="R99" s="81">
        <v>1</v>
      </c>
      <c r="S99" s="81">
        <v>1</v>
      </c>
      <c r="T99" s="81">
        <v>1</v>
      </c>
      <c r="U99" s="81">
        <v>0</v>
      </c>
      <c r="V99" s="81">
        <v>1</v>
      </c>
      <c r="W99" s="81">
        <v>1</v>
      </c>
      <c r="X99" s="81">
        <f t="shared" si="68"/>
        <v>7</v>
      </c>
      <c r="Y99" s="82">
        <f t="shared" si="69"/>
        <v>13</v>
      </c>
    </row>
    <row r="100" spans="1:26" ht="15.75" hidden="1">
      <c r="A100" t="s">
        <v>1</v>
      </c>
      <c r="B100" s="132" t="s">
        <v>137</v>
      </c>
      <c r="C100" s="41" t="s">
        <v>46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32">
        <f t="shared" si="66"/>
        <v>0</v>
      </c>
      <c r="N100" s="32" t="str">
        <f t="shared" si="67"/>
        <v>Score 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32">
        <f>SUM(O100:W100)</f>
        <v>0</v>
      </c>
      <c r="Y100" s="83">
        <f t="shared" si="69"/>
        <v>0</v>
      </c>
      <c r="Z100">
        <f>Y100-$Y$7</f>
        <v>-72</v>
      </c>
    </row>
    <row r="101" spans="2:25" ht="15.75" hidden="1" thickBot="1">
      <c r="B101" s="84"/>
      <c r="C101" s="90" t="s">
        <v>47</v>
      </c>
      <c r="D101" s="85" t="str">
        <f>IF((D100-(D$7+D99))=-1,3,(IF((D100-(D$7+D99))=-2,4,(IF((D100-(D$7+D99))=-3,5,(IF((D100-(D$7+D99))=0,2,(IF((D100-(D$7+D99))=1,1,(IF((D100-(D$7+D99))=2,0,(IF((D100-(D$7+D99))=3," ","  ")))))))))))))</f>
        <v>  </v>
      </c>
      <c r="E101" s="85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85" t="str">
        <f t="shared" si="76"/>
        <v>  </v>
      </c>
      <c r="G101" s="85" t="str">
        <f t="shared" si="76"/>
        <v>  </v>
      </c>
      <c r="H101" s="85" t="str">
        <f t="shared" si="76"/>
        <v>  </v>
      </c>
      <c r="I101" s="85" t="str">
        <f t="shared" si="76"/>
        <v>  </v>
      </c>
      <c r="J101" s="85" t="str">
        <f t="shared" si="76"/>
        <v>  </v>
      </c>
      <c r="K101" s="85" t="str">
        <f t="shared" si="76"/>
        <v>  </v>
      </c>
      <c r="L101" s="85" t="str">
        <f t="shared" si="76"/>
        <v>  </v>
      </c>
      <c r="M101" s="85">
        <f t="shared" si="66"/>
        <v>0</v>
      </c>
      <c r="N101" s="90" t="str">
        <f t="shared" si="67"/>
        <v>Stableford </v>
      </c>
      <c r="O101" s="85" t="str">
        <f>IF((O100-(O$7+O99))=-1,3,(IF((O100-(O$7+O99))=-2,4,(IF((O100-(O$7+O99))=-3,5,(IF((O100-(O$7+O99))=0,2,(IF((O100-(O$7+O99))=1,1,(IF((O100-(O$7+O99))=2,0,(IF((O100-(O$7+O99))=3," ","  ")))))))))))))</f>
        <v>  </v>
      </c>
      <c r="P101" s="85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85">
        <f t="shared" si="77"/>
        <v>5</v>
      </c>
      <c r="R101" s="85" t="str">
        <f t="shared" si="77"/>
        <v>  </v>
      </c>
      <c r="S101" s="85" t="str">
        <f t="shared" si="77"/>
        <v>  </v>
      </c>
      <c r="T101" s="85" t="str">
        <f t="shared" si="77"/>
        <v>  </v>
      </c>
      <c r="U101" s="85" t="str">
        <f t="shared" si="77"/>
        <v>  </v>
      </c>
      <c r="V101" s="85" t="str">
        <f t="shared" si="77"/>
        <v>  </v>
      </c>
      <c r="W101" s="85" t="str">
        <f t="shared" si="77"/>
        <v>  </v>
      </c>
      <c r="X101" s="85">
        <f t="shared" si="68"/>
        <v>5</v>
      </c>
      <c r="Y101" s="86">
        <f t="shared" si="69"/>
        <v>5</v>
      </c>
    </row>
    <row r="102" spans="2:25" ht="15" hidden="1">
      <c r="B102" s="87"/>
      <c r="C102" s="97" t="s">
        <v>45</v>
      </c>
      <c r="D102" s="91">
        <v>1</v>
      </c>
      <c r="E102" s="91">
        <v>1</v>
      </c>
      <c r="F102" s="91">
        <v>1</v>
      </c>
      <c r="G102" s="91">
        <v>1</v>
      </c>
      <c r="H102" s="91">
        <v>2</v>
      </c>
      <c r="I102" s="91">
        <v>1</v>
      </c>
      <c r="J102" s="91">
        <v>1</v>
      </c>
      <c r="K102" s="91">
        <v>1</v>
      </c>
      <c r="L102" s="91">
        <v>1</v>
      </c>
      <c r="M102" s="91">
        <f t="shared" si="66"/>
        <v>10</v>
      </c>
      <c r="N102" s="97" t="str">
        <f t="shared" si="67"/>
        <v>Coups rendus </v>
      </c>
      <c r="O102" s="91">
        <v>1</v>
      </c>
      <c r="P102" s="91">
        <v>1</v>
      </c>
      <c r="Q102" s="91">
        <v>1</v>
      </c>
      <c r="R102" s="91">
        <v>1</v>
      </c>
      <c r="S102" s="91">
        <v>1</v>
      </c>
      <c r="T102" s="91">
        <v>2</v>
      </c>
      <c r="U102" s="91">
        <v>1</v>
      </c>
      <c r="V102" s="91">
        <v>1</v>
      </c>
      <c r="W102" s="91">
        <v>1</v>
      </c>
      <c r="X102" s="91">
        <f t="shared" si="68"/>
        <v>10</v>
      </c>
      <c r="Y102" s="92">
        <f t="shared" si="69"/>
        <v>20</v>
      </c>
    </row>
    <row r="103" spans="2:27" ht="15.75" hidden="1">
      <c r="B103" s="133" t="s">
        <v>138</v>
      </c>
      <c r="C103" s="41" t="s">
        <v>48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32">
        <f t="shared" si="66"/>
        <v>0</v>
      </c>
      <c r="N103" s="32" t="str">
        <f t="shared" si="67"/>
        <v>Score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32">
        <f t="shared" si="68"/>
        <v>0</v>
      </c>
      <c r="Y103" s="83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88"/>
      <c r="C104" s="98" t="s">
        <v>47</v>
      </c>
      <c r="D104" s="93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93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93" t="str">
        <f t="shared" si="78"/>
        <v>  </v>
      </c>
      <c r="G104" s="93" t="str">
        <f t="shared" si="78"/>
        <v>  </v>
      </c>
      <c r="H104" s="93" t="str">
        <f t="shared" si="78"/>
        <v>  </v>
      </c>
      <c r="I104" s="93" t="str">
        <f t="shared" si="78"/>
        <v>  </v>
      </c>
      <c r="J104" s="93" t="str">
        <f t="shared" si="78"/>
        <v>  </v>
      </c>
      <c r="K104" s="93" t="str">
        <f t="shared" si="78"/>
        <v>  </v>
      </c>
      <c r="L104" s="93" t="str">
        <f t="shared" si="78"/>
        <v>  </v>
      </c>
      <c r="M104" s="93">
        <f t="shared" si="66"/>
        <v>0</v>
      </c>
      <c r="N104" s="98" t="str">
        <f t="shared" si="67"/>
        <v>Stableford </v>
      </c>
      <c r="O104" s="93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93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93" t="str">
        <f t="shared" si="79"/>
        <v>  </v>
      </c>
      <c r="R104" s="93" t="str">
        <f t="shared" si="79"/>
        <v>  </v>
      </c>
      <c r="S104" s="93" t="str">
        <f t="shared" si="79"/>
        <v>  </v>
      </c>
      <c r="T104" s="93" t="str">
        <f t="shared" si="79"/>
        <v>  </v>
      </c>
      <c r="U104" s="93" t="str">
        <f t="shared" si="79"/>
        <v>  </v>
      </c>
      <c r="V104" s="93" t="str">
        <f t="shared" si="79"/>
        <v>  </v>
      </c>
      <c r="W104" s="93" t="str">
        <f t="shared" si="79"/>
        <v>  </v>
      </c>
      <c r="X104" s="93">
        <f t="shared" si="68"/>
        <v>0</v>
      </c>
      <c r="Y104" s="94">
        <f t="shared" si="69"/>
        <v>0</v>
      </c>
    </row>
    <row r="105" spans="2:25" ht="14.25" customHeight="1">
      <c r="B105" s="80"/>
      <c r="C105" s="89" t="s">
        <v>45</v>
      </c>
      <c r="D105" s="81">
        <v>1</v>
      </c>
      <c r="E105" s="81">
        <v>1</v>
      </c>
      <c r="F105" s="81">
        <v>1</v>
      </c>
      <c r="G105" s="81">
        <v>1</v>
      </c>
      <c r="H105" s="81">
        <v>2</v>
      </c>
      <c r="I105" s="81">
        <v>1</v>
      </c>
      <c r="J105" s="81">
        <v>1</v>
      </c>
      <c r="K105" s="81">
        <v>1</v>
      </c>
      <c r="L105" s="81">
        <v>1</v>
      </c>
      <c r="M105" s="81">
        <f t="shared" si="66"/>
        <v>10</v>
      </c>
      <c r="N105" s="89" t="str">
        <f t="shared" si="67"/>
        <v>Coups rendus </v>
      </c>
      <c r="O105" s="81">
        <v>1</v>
      </c>
      <c r="P105" s="81">
        <v>2</v>
      </c>
      <c r="Q105" s="81">
        <v>1</v>
      </c>
      <c r="R105" s="81">
        <v>1</v>
      </c>
      <c r="S105" s="81">
        <v>1</v>
      </c>
      <c r="T105" s="81">
        <v>2</v>
      </c>
      <c r="U105" s="81">
        <v>1</v>
      </c>
      <c r="V105" s="81">
        <v>1</v>
      </c>
      <c r="W105" s="81">
        <v>1</v>
      </c>
      <c r="X105" s="81">
        <f t="shared" si="68"/>
        <v>11</v>
      </c>
      <c r="Y105" s="82">
        <f t="shared" si="69"/>
        <v>21</v>
      </c>
    </row>
    <row r="106" spans="1:27" ht="15.75">
      <c r="A106" t="s">
        <v>1</v>
      </c>
      <c r="B106" s="132" t="s">
        <v>167</v>
      </c>
      <c r="C106" s="41" t="s">
        <v>46</v>
      </c>
      <c r="D106" s="41">
        <v>8</v>
      </c>
      <c r="E106" s="41">
        <v>6</v>
      </c>
      <c r="F106" s="41">
        <v>5</v>
      </c>
      <c r="G106" s="41">
        <v>3</v>
      </c>
      <c r="H106" s="41">
        <v>6</v>
      </c>
      <c r="I106" s="41">
        <v>4</v>
      </c>
      <c r="J106" s="41">
        <v>7</v>
      </c>
      <c r="K106" s="41">
        <v>6</v>
      </c>
      <c r="L106" s="41">
        <v>7</v>
      </c>
      <c r="M106" s="32">
        <f>SUM(D106:L106)</f>
        <v>52</v>
      </c>
      <c r="N106" s="32" t="str">
        <f>C106</f>
        <v>Score </v>
      </c>
      <c r="O106" s="41">
        <v>6</v>
      </c>
      <c r="P106" s="41">
        <v>6</v>
      </c>
      <c r="Q106" s="41">
        <v>4</v>
      </c>
      <c r="R106" s="41">
        <v>6</v>
      </c>
      <c r="S106" s="41">
        <v>4</v>
      </c>
      <c r="T106" s="41">
        <v>6</v>
      </c>
      <c r="U106" s="41">
        <v>7</v>
      </c>
      <c r="V106" s="41">
        <v>7</v>
      </c>
      <c r="W106" s="41">
        <v>6</v>
      </c>
      <c r="X106" s="32">
        <f>SUM(O106:W106)</f>
        <v>52</v>
      </c>
      <c r="Y106" s="83">
        <f t="shared" si="69"/>
        <v>104</v>
      </c>
      <c r="Z106">
        <f>Y106-$Y$7</f>
        <v>32</v>
      </c>
      <c r="AA106">
        <f>Y106-$Y$7</f>
        <v>32</v>
      </c>
    </row>
    <row r="107" spans="2:25" ht="15.75" thickBot="1">
      <c r="B107" s="84"/>
      <c r="C107" s="90" t="s">
        <v>47</v>
      </c>
      <c r="D107" s="85">
        <f>IF((D106-(D$7+D105))=-1,3,(IF((D106-(D$7+D105))=-2,4,(IF((D106-(D$7+D105))=-3,5,(IF((D106-(D$7+D105))=0,2,(IF((D106-(D$7+D105))=1,1,(IF((D106-(D$7+D105))=2,0,(IF((D106-(D$7+D105))=3," ","  ")))))))))))))</f>
        <v>0</v>
      </c>
      <c r="E107" s="85">
        <f aca="true" t="shared" si="80" ref="E107:L107">IF((E106-(E$7+E105))=-1,3,(IF((E106-(E$7+E105))=-2,4,(IF((E106-(E$7+E105))=-3,5,(IF((E106-(E$7+E105))=0,2,(IF((E106-(E$7+E105))=1,1,(IF((E106-(E$7+E105))=2,0,(IF((E106-(E$7+E105))=3," ","  ")))))))))))))</f>
        <v>1</v>
      </c>
      <c r="F107" s="85">
        <f t="shared" si="80"/>
        <v>2</v>
      </c>
      <c r="G107" s="85">
        <f t="shared" si="80"/>
        <v>3</v>
      </c>
      <c r="H107" s="85">
        <f t="shared" si="80"/>
        <v>2</v>
      </c>
      <c r="I107" s="85">
        <f t="shared" si="80"/>
        <v>2</v>
      </c>
      <c r="J107" s="85">
        <f t="shared" si="80"/>
        <v>1</v>
      </c>
      <c r="K107" s="85">
        <f t="shared" si="80"/>
        <v>1</v>
      </c>
      <c r="L107" s="85">
        <f t="shared" si="80"/>
        <v>0</v>
      </c>
      <c r="M107" s="85">
        <f t="shared" si="66"/>
        <v>12</v>
      </c>
      <c r="N107" s="90" t="str">
        <f t="shared" si="67"/>
        <v>Stableford </v>
      </c>
      <c r="O107" s="85">
        <f>IF((O106-(O$7+O105))=-1,3,(IF((O106-(O$7+O105))=-2,4,(IF((O106-(O$7+O105))=-3,5,(IF((O106-(O$7+O105))=0,2,(IF((O106-(O$7+O105))=1,1,(IF((O106-(O$7+O105))=2,0,(IF((O106-(O$7+O105))=3," ","  ")))))))))))))</f>
        <v>2</v>
      </c>
      <c r="P107" s="85">
        <f aca="true" t="shared" si="81" ref="P107:W107">IF((P106-(P$7+P105))=-1,3,(IF((P106-(P$7+P105))=-2,4,(IF((P106-(P$7+P105))=-3,5,(IF((P106-(P$7+P105))=0,2,(IF((P106-(P$7+P105))=1,1,(IF((P106-(P$7+P105))=2,0,(IF((P106-(P$7+P105))=3," ","  ")))))))))))))</f>
        <v>2</v>
      </c>
      <c r="Q107" s="85">
        <f t="shared" si="81"/>
        <v>2</v>
      </c>
      <c r="R107" s="85">
        <f t="shared" si="81"/>
        <v>2</v>
      </c>
      <c r="S107" s="85">
        <f t="shared" si="81"/>
        <v>2</v>
      </c>
      <c r="T107" s="85">
        <f t="shared" si="81"/>
        <v>2</v>
      </c>
      <c r="U107" s="85">
        <f t="shared" si="81"/>
        <v>1</v>
      </c>
      <c r="V107" s="85">
        <f t="shared" si="81"/>
        <v>0</v>
      </c>
      <c r="W107" s="85">
        <f t="shared" si="81"/>
        <v>0</v>
      </c>
      <c r="X107" s="85">
        <f t="shared" si="68"/>
        <v>13</v>
      </c>
      <c r="Y107" s="86">
        <f t="shared" si="69"/>
        <v>25</v>
      </c>
    </row>
    <row r="108" spans="2:25" ht="15" hidden="1">
      <c r="B108" s="80"/>
      <c r="C108" s="97" t="s">
        <v>45</v>
      </c>
      <c r="D108" s="91">
        <v>0</v>
      </c>
      <c r="E108" s="91">
        <v>1</v>
      </c>
      <c r="F108" s="91">
        <v>1</v>
      </c>
      <c r="G108" s="91">
        <v>1</v>
      </c>
      <c r="H108" s="91">
        <v>1</v>
      </c>
      <c r="I108" s="91">
        <v>1</v>
      </c>
      <c r="J108" s="91">
        <v>0</v>
      </c>
      <c r="K108" s="91">
        <v>0</v>
      </c>
      <c r="L108" s="91">
        <v>1</v>
      </c>
      <c r="M108" s="91">
        <f t="shared" si="66"/>
        <v>6</v>
      </c>
      <c r="N108" s="97" t="str">
        <f t="shared" si="67"/>
        <v>Coups rendus </v>
      </c>
      <c r="O108" s="91">
        <v>1</v>
      </c>
      <c r="P108" s="91">
        <v>1</v>
      </c>
      <c r="Q108" s="91">
        <v>0</v>
      </c>
      <c r="R108" s="91">
        <v>1</v>
      </c>
      <c r="S108" s="91">
        <v>1</v>
      </c>
      <c r="T108" s="91">
        <v>1</v>
      </c>
      <c r="U108" s="91">
        <v>0</v>
      </c>
      <c r="V108" s="91">
        <v>1</v>
      </c>
      <c r="W108" s="91">
        <v>1</v>
      </c>
      <c r="X108" s="91">
        <f t="shared" si="68"/>
        <v>7</v>
      </c>
      <c r="Y108" s="92">
        <f t="shared" si="69"/>
        <v>13</v>
      </c>
    </row>
    <row r="109" spans="2:27" ht="15.75" hidden="1">
      <c r="B109" s="132" t="s">
        <v>139</v>
      </c>
      <c r="C109" s="41" t="s">
        <v>48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32">
        <f t="shared" si="66"/>
        <v>0</v>
      </c>
      <c r="N109" s="32" t="str">
        <f t="shared" si="67"/>
        <v>Score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32">
        <f t="shared" si="68"/>
        <v>0</v>
      </c>
      <c r="Y109" s="83">
        <f t="shared" si="69"/>
        <v>0</v>
      </c>
      <c r="Z109">
        <f>Y109-$Y$7</f>
        <v>-72</v>
      </c>
      <c r="AA109">
        <f>Y109-$Y$7</f>
        <v>-72</v>
      </c>
    </row>
    <row r="110" spans="2:25" ht="15.75" hidden="1" thickBot="1">
      <c r="B110" s="84"/>
      <c r="C110" s="98" t="s">
        <v>47</v>
      </c>
      <c r="D110" s="93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93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93" t="str">
        <f t="shared" si="82"/>
        <v>  </v>
      </c>
      <c r="G110" s="93" t="str">
        <f t="shared" si="82"/>
        <v>  </v>
      </c>
      <c r="H110" s="93" t="str">
        <f t="shared" si="82"/>
        <v>  </v>
      </c>
      <c r="I110" s="93" t="str">
        <f t="shared" si="82"/>
        <v>  </v>
      </c>
      <c r="J110" s="93" t="str">
        <f t="shared" si="82"/>
        <v>  </v>
      </c>
      <c r="K110" s="93" t="str">
        <f t="shared" si="82"/>
        <v>  </v>
      </c>
      <c r="L110" s="93" t="str">
        <f t="shared" si="82"/>
        <v>  </v>
      </c>
      <c r="M110" s="93">
        <f t="shared" si="66"/>
        <v>0</v>
      </c>
      <c r="N110" s="98" t="str">
        <f t="shared" si="67"/>
        <v>Stableford </v>
      </c>
      <c r="O110" s="93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93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93">
        <f t="shared" si="83"/>
        <v>5</v>
      </c>
      <c r="R110" s="93" t="str">
        <f t="shared" si="83"/>
        <v>  </v>
      </c>
      <c r="S110" s="93" t="str">
        <f t="shared" si="83"/>
        <v>  </v>
      </c>
      <c r="T110" s="93" t="str">
        <f t="shared" si="83"/>
        <v>  </v>
      </c>
      <c r="U110" s="93" t="str">
        <f t="shared" si="83"/>
        <v>  </v>
      </c>
      <c r="V110" s="93" t="str">
        <f t="shared" si="83"/>
        <v>  </v>
      </c>
      <c r="W110" s="93" t="str">
        <f t="shared" si="83"/>
        <v>  </v>
      </c>
      <c r="X110" s="93">
        <f t="shared" si="68"/>
        <v>5</v>
      </c>
      <c r="Y110" s="94">
        <f t="shared" si="69"/>
        <v>5</v>
      </c>
    </row>
    <row r="111" spans="2:25" ht="15" hidden="1">
      <c r="B111" s="87"/>
      <c r="C111" s="89" t="s">
        <v>45</v>
      </c>
      <c r="D111" s="81">
        <v>1</v>
      </c>
      <c r="E111" s="81">
        <v>1</v>
      </c>
      <c r="F111" s="81">
        <v>1</v>
      </c>
      <c r="G111" s="81">
        <v>1</v>
      </c>
      <c r="H111" s="81">
        <v>1</v>
      </c>
      <c r="I111" s="81">
        <v>1</v>
      </c>
      <c r="J111" s="81">
        <v>1</v>
      </c>
      <c r="K111" s="81">
        <v>1</v>
      </c>
      <c r="L111" s="81">
        <v>1</v>
      </c>
      <c r="M111" s="81">
        <f t="shared" si="66"/>
        <v>9</v>
      </c>
      <c r="N111" s="89" t="str">
        <f t="shared" si="67"/>
        <v>Coups rendus </v>
      </c>
      <c r="O111" s="81">
        <v>1</v>
      </c>
      <c r="P111" s="81">
        <v>1</v>
      </c>
      <c r="Q111" s="81">
        <v>1</v>
      </c>
      <c r="R111" s="81">
        <v>1</v>
      </c>
      <c r="S111" s="81">
        <v>1</v>
      </c>
      <c r="T111" s="81">
        <v>2</v>
      </c>
      <c r="U111" s="81">
        <v>1</v>
      </c>
      <c r="V111" s="81">
        <v>1</v>
      </c>
      <c r="W111" s="81">
        <v>1</v>
      </c>
      <c r="X111" s="81">
        <f t="shared" si="68"/>
        <v>10</v>
      </c>
      <c r="Y111" s="82">
        <f t="shared" si="69"/>
        <v>19</v>
      </c>
    </row>
    <row r="112" spans="1:26" ht="15.75" hidden="1">
      <c r="A112" t="s">
        <v>1</v>
      </c>
      <c r="B112" s="133" t="s">
        <v>141</v>
      </c>
      <c r="C112" s="41" t="s">
        <v>46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32">
        <f>SUM(D112:L112)</f>
        <v>0</v>
      </c>
      <c r="N112" s="32" t="str">
        <f>C112</f>
        <v>Score 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32">
        <f>SUM(O112:W112)</f>
        <v>0</v>
      </c>
      <c r="Y112" s="83">
        <f t="shared" si="69"/>
        <v>0</v>
      </c>
      <c r="Z112">
        <f>Y112-$Y$7</f>
        <v>-72</v>
      </c>
    </row>
    <row r="113" spans="2:25" ht="15.75" hidden="1" thickBot="1">
      <c r="B113" s="88"/>
      <c r="C113" s="90" t="s">
        <v>47</v>
      </c>
      <c r="D113" s="85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85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85" t="str">
        <f t="shared" si="84"/>
        <v>  </v>
      </c>
      <c r="G113" s="85" t="str">
        <f t="shared" si="84"/>
        <v>  </v>
      </c>
      <c r="H113" s="85" t="str">
        <f t="shared" si="84"/>
        <v>  </v>
      </c>
      <c r="I113" s="85" t="str">
        <f t="shared" si="84"/>
        <v>  </v>
      </c>
      <c r="J113" s="85" t="str">
        <f t="shared" si="84"/>
        <v>  </v>
      </c>
      <c r="K113" s="85" t="str">
        <f t="shared" si="84"/>
        <v>  </v>
      </c>
      <c r="L113" s="85" t="str">
        <f t="shared" si="84"/>
        <v>  </v>
      </c>
      <c r="M113" s="85">
        <f t="shared" si="66"/>
        <v>0</v>
      </c>
      <c r="N113" s="90" t="str">
        <f t="shared" si="67"/>
        <v>Stableford </v>
      </c>
      <c r="O113" s="85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85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85" t="str">
        <f t="shared" si="85"/>
        <v>  </v>
      </c>
      <c r="R113" s="85" t="str">
        <f t="shared" si="85"/>
        <v>  </v>
      </c>
      <c r="S113" s="85" t="str">
        <f t="shared" si="85"/>
        <v>  </v>
      </c>
      <c r="T113" s="85" t="str">
        <f t="shared" si="85"/>
        <v>  </v>
      </c>
      <c r="U113" s="85" t="str">
        <f t="shared" si="85"/>
        <v>  </v>
      </c>
      <c r="V113" s="85" t="str">
        <f t="shared" si="85"/>
        <v>  </v>
      </c>
      <c r="W113" s="85" t="str">
        <f t="shared" si="85"/>
        <v>  </v>
      </c>
      <c r="X113" s="85">
        <f t="shared" si="68"/>
        <v>0</v>
      </c>
      <c r="Y113" s="86">
        <f t="shared" si="69"/>
        <v>0</v>
      </c>
    </row>
    <row r="114" spans="2:25" ht="15.75" customHeight="1" hidden="1">
      <c r="B114" s="80"/>
      <c r="C114" s="97" t="s">
        <v>45</v>
      </c>
      <c r="D114" s="91">
        <v>1</v>
      </c>
      <c r="E114" s="91">
        <v>1</v>
      </c>
      <c r="F114" s="91">
        <v>2</v>
      </c>
      <c r="G114" s="91">
        <v>2</v>
      </c>
      <c r="H114" s="91">
        <v>2</v>
      </c>
      <c r="I114" s="91">
        <v>2</v>
      </c>
      <c r="J114" s="91">
        <v>1</v>
      </c>
      <c r="K114" s="91">
        <v>1</v>
      </c>
      <c r="L114" s="91">
        <v>2</v>
      </c>
      <c r="M114" s="91">
        <f t="shared" si="66"/>
        <v>14</v>
      </c>
      <c r="N114" s="97" t="str">
        <f t="shared" si="67"/>
        <v>Coups rendus </v>
      </c>
      <c r="O114" s="91">
        <v>2</v>
      </c>
      <c r="P114" s="91">
        <v>2</v>
      </c>
      <c r="Q114" s="91">
        <v>1</v>
      </c>
      <c r="R114" s="91">
        <v>1</v>
      </c>
      <c r="S114" s="91">
        <v>1</v>
      </c>
      <c r="T114" s="91">
        <v>2</v>
      </c>
      <c r="U114" s="91">
        <v>1</v>
      </c>
      <c r="V114" s="91">
        <v>2</v>
      </c>
      <c r="W114" s="91">
        <v>2</v>
      </c>
      <c r="X114" s="91">
        <f t="shared" si="68"/>
        <v>14</v>
      </c>
      <c r="Y114" s="92">
        <f t="shared" si="69"/>
        <v>28</v>
      </c>
    </row>
    <row r="115" spans="2:26" ht="15.75" hidden="1">
      <c r="B115" s="132" t="s">
        <v>142</v>
      </c>
      <c r="C115" s="41" t="s">
        <v>48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32">
        <f t="shared" si="66"/>
        <v>0</v>
      </c>
      <c r="N115" s="32" t="str">
        <f t="shared" si="67"/>
        <v>Score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32">
        <f t="shared" si="68"/>
        <v>0</v>
      </c>
      <c r="Y115" s="83">
        <f t="shared" si="69"/>
        <v>0</v>
      </c>
      <c r="Z115">
        <f>Y115-$Y$7</f>
        <v>-72</v>
      </c>
    </row>
    <row r="116" spans="2:25" ht="15.75" hidden="1" thickBot="1">
      <c r="B116" s="84"/>
      <c r="C116" s="98" t="s">
        <v>47</v>
      </c>
      <c r="D116" s="93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93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93" t="str">
        <f t="shared" si="86"/>
        <v>  </v>
      </c>
      <c r="G116" s="93" t="str">
        <f t="shared" si="86"/>
        <v>  </v>
      </c>
      <c r="H116" s="93" t="str">
        <f t="shared" si="86"/>
        <v>  </v>
      </c>
      <c r="I116" s="93" t="str">
        <f t="shared" si="86"/>
        <v>  </v>
      </c>
      <c r="J116" s="93" t="str">
        <f t="shared" si="86"/>
        <v>  </v>
      </c>
      <c r="K116" s="93" t="str">
        <f t="shared" si="86"/>
        <v>  </v>
      </c>
      <c r="L116" s="93" t="str">
        <f t="shared" si="86"/>
        <v>  </v>
      </c>
      <c r="M116" s="93">
        <f t="shared" si="66"/>
        <v>0</v>
      </c>
      <c r="N116" s="98" t="str">
        <f t="shared" si="67"/>
        <v>Stableford </v>
      </c>
      <c r="O116" s="93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93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93" t="str">
        <f t="shared" si="87"/>
        <v>  </v>
      </c>
      <c r="R116" s="93" t="str">
        <f t="shared" si="87"/>
        <v>  </v>
      </c>
      <c r="S116" s="93" t="str">
        <f t="shared" si="87"/>
        <v>  </v>
      </c>
      <c r="T116" s="93" t="str">
        <f t="shared" si="87"/>
        <v>  </v>
      </c>
      <c r="U116" s="93" t="str">
        <f t="shared" si="87"/>
        <v>  </v>
      </c>
      <c r="V116" s="93" t="str">
        <f t="shared" si="87"/>
        <v>  </v>
      </c>
      <c r="W116" s="93" t="str">
        <f t="shared" si="87"/>
        <v>  </v>
      </c>
      <c r="X116" s="93">
        <f t="shared" si="68"/>
        <v>0</v>
      </c>
      <c r="Y116" s="94">
        <f t="shared" si="69"/>
        <v>0</v>
      </c>
    </row>
    <row r="117" spans="2:25" ht="15" hidden="1">
      <c r="B117" s="87"/>
      <c r="C117" s="89" t="s">
        <v>45</v>
      </c>
      <c r="D117" s="81">
        <v>0</v>
      </c>
      <c r="E117" s="81">
        <v>1</v>
      </c>
      <c r="F117" s="81">
        <v>1</v>
      </c>
      <c r="G117" s="81">
        <v>1</v>
      </c>
      <c r="H117" s="81">
        <v>1</v>
      </c>
      <c r="I117" s="81">
        <v>1</v>
      </c>
      <c r="J117" s="81">
        <v>1</v>
      </c>
      <c r="K117" s="81">
        <v>1</v>
      </c>
      <c r="L117" s="81">
        <v>1</v>
      </c>
      <c r="M117" s="81">
        <f t="shared" si="66"/>
        <v>8</v>
      </c>
      <c r="N117" s="89" t="str">
        <f t="shared" si="67"/>
        <v>Coups rendus </v>
      </c>
      <c r="O117" s="81">
        <v>1</v>
      </c>
      <c r="P117" s="81">
        <v>1</v>
      </c>
      <c r="Q117" s="81">
        <v>1</v>
      </c>
      <c r="R117" s="81">
        <v>1</v>
      </c>
      <c r="S117" s="81">
        <v>1</v>
      </c>
      <c r="T117" s="81">
        <v>1</v>
      </c>
      <c r="U117" s="81">
        <v>1</v>
      </c>
      <c r="V117" s="81">
        <v>1</v>
      </c>
      <c r="W117" s="81">
        <v>1</v>
      </c>
      <c r="X117" s="81">
        <f t="shared" si="68"/>
        <v>9</v>
      </c>
      <c r="Y117" s="82">
        <f t="shared" si="69"/>
        <v>17</v>
      </c>
    </row>
    <row r="118" spans="1:26" ht="15.75" hidden="1">
      <c r="A118" t="s">
        <v>1</v>
      </c>
      <c r="B118" s="133" t="s">
        <v>143</v>
      </c>
      <c r="C118" s="41" t="s">
        <v>46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32">
        <f>SUM(D118:L118)</f>
        <v>0</v>
      </c>
      <c r="N118" s="32" t="str">
        <f>C118</f>
        <v>Score 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32">
        <f>SUM(O118:W118)</f>
        <v>0</v>
      </c>
      <c r="Y118" s="83">
        <f t="shared" si="69"/>
        <v>0</v>
      </c>
      <c r="Z118">
        <f>Y118-$Y$7</f>
        <v>-72</v>
      </c>
    </row>
    <row r="119" spans="2:25" ht="15.75" hidden="1" thickBot="1">
      <c r="B119" s="88"/>
      <c r="C119" s="90" t="s">
        <v>47</v>
      </c>
      <c r="D119" s="85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85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85" t="str">
        <f t="shared" si="88"/>
        <v>  </v>
      </c>
      <c r="G119" s="85" t="str">
        <f t="shared" si="88"/>
        <v>  </v>
      </c>
      <c r="H119" s="85" t="str">
        <f t="shared" si="88"/>
        <v>  </v>
      </c>
      <c r="I119" s="85" t="str">
        <f t="shared" si="88"/>
        <v>  </v>
      </c>
      <c r="J119" s="85" t="str">
        <f t="shared" si="88"/>
        <v>  </v>
      </c>
      <c r="K119" s="85" t="str">
        <f t="shared" si="88"/>
        <v>  </v>
      </c>
      <c r="L119" s="85" t="str">
        <f t="shared" si="88"/>
        <v>  </v>
      </c>
      <c r="M119" s="85">
        <f t="shared" si="66"/>
        <v>0</v>
      </c>
      <c r="N119" s="90" t="str">
        <f t="shared" si="67"/>
        <v>Stableford </v>
      </c>
      <c r="O119" s="85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85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85" t="str">
        <f t="shared" si="89"/>
        <v>  </v>
      </c>
      <c r="R119" s="85" t="str">
        <f t="shared" si="89"/>
        <v>  </v>
      </c>
      <c r="S119" s="85" t="str">
        <f t="shared" si="89"/>
        <v>  </v>
      </c>
      <c r="T119" s="85" t="str">
        <f t="shared" si="89"/>
        <v>  </v>
      </c>
      <c r="U119" s="85" t="str">
        <f t="shared" si="89"/>
        <v>  </v>
      </c>
      <c r="V119" s="85" t="str">
        <f t="shared" si="89"/>
        <v>  </v>
      </c>
      <c r="W119" s="85" t="str">
        <f t="shared" si="89"/>
        <v>  </v>
      </c>
      <c r="X119" s="85">
        <f t="shared" si="68"/>
        <v>0</v>
      </c>
      <c r="Y119" s="86">
        <f t="shared" si="69"/>
        <v>0</v>
      </c>
    </row>
    <row r="120" spans="2:25" ht="15" hidden="1">
      <c r="B120" s="80"/>
      <c r="C120" s="97" t="s">
        <v>45</v>
      </c>
      <c r="D120" s="91">
        <v>1</v>
      </c>
      <c r="E120" s="91">
        <v>1</v>
      </c>
      <c r="F120" s="91">
        <v>1</v>
      </c>
      <c r="G120" s="91">
        <v>1</v>
      </c>
      <c r="H120" s="91">
        <v>2</v>
      </c>
      <c r="I120" s="91">
        <v>1</v>
      </c>
      <c r="J120" s="91">
        <v>1</v>
      </c>
      <c r="K120" s="91">
        <v>1</v>
      </c>
      <c r="L120" s="91">
        <v>1</v>
      </c>
      <c r="M120" s="91">
        <f t="shared" si="66"/>
        <v>10</v>
      </c>
      <c r="N120" s="97" t="str">
        <f t="shared" si="67"/>
        <v>Coups rendus </v>
      </c>
      <c r="O120" s="91">
        <v>1</v>
      </c>
      <c r="P120" s="91">
        <v>2</v>
      </c>
      <c r="Q120" s="91">
        <v>1</v>
      </c>
      <c r="R120" s="91">
        <v>1</v>
      </c>
      <c r="S120" s="91">
        <v>1</v>
      </c>
      <c r="T120" s="91">
        <v>2</v>
      </c>
      <c r="U120" s="91">
        <v>1</v>
      </c>
      <c r="V120" s="91">
        <v>1</v>
      </c>
      <c r="W120" s="91">
        <v>1</v>
      </c>
      <c r="X120" s="91">
        <f t="shared" si="68"/>
        <v>11</v>
      </c>
      <c r="Y120" s="92">
        <f t="shared" si="69"/>
        <v>21</v>
      </c>
    </row>
    <row r="121" spans="2:26" ht="15.75" hidden="1">
      <c r="B121" s="132" t="s">
        <v>144</v>
      </c>
      <c r="C121" s="41" t="s">
        <v>48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32">
        <f t="shared" si="66"/>
        <v>0</v>
      </c>
      <c r="N121" s="32" t="str">
        <f t="shared" si="67"/>
        <v>Score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32">
        <f t="shared" si="68"/>
        <v>0</v>
      </c>
      <c r="Y121" s="83">
        <f t="shared" si="69"/>
        <v>0</v>
      </c>
      <c r="Z121">
        <f>Y121-$Y$7</f>
        <v>-72</v>
      </c>
    </row>
    <row r="122" spans="2:25" ht="15.75" hidden="1" thickBot="1">
      <c r="B122" s="84"/>
      <c r="C122" s="98" t="s">
        <v>47</v>
      </c>
      <c r="D122" s="93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93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93" t="str">
        <f t="shared" si="90"/>
        <v>  </v>
      </c>
      <c r="G122" s="93" t="str">
        <f t="shared" si="90"/>
        <v>  </v>
      </c>
      <c r="H122" s="93" t="str">
        <f t="shared" si="90"/>
        <v>  </v>
      </c>
      <c r="I122" s="93" t="str">
        <f t="shared" si="90"/>
        <v>  </v>
      </c>
      <c r="J122" s="93" t="str">
        <f t="shared" si="90"/>
        <v>  </v>
      </c>
      <c r="K122" s="93" t="str">
        <f t="shared" si="90"/>
        <v>  </v>
      </c>
      <c r="L122" s="93" t="str">
        <f t="shared" si="90"/>
        <v>  </v>
      </c>
      <c r="M122" s="93">
        <f t="shared" si="66"/>
        <v>0</v>
      </c>
      <c r="N122" s="98" t="str">
        <f t="shared" si="67"/>
        <v>Stableford </v>
      </c>
      <c r="O122" s="93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93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93" t="str">
        <f t="shared" si="91"/>
        <v>  </v>
      </c>
      <c r="R122" s="93" t="str">
        <f t="shared" si="91"/>
        <v>  </v>
      </c>
      <c r="S122" s="93" t="str">
        <f t="shared" si="91"/>
        <v>  </v>
      </c>
      <c r="T122" s="93" t="str">
        <f t="shared" si="91"/>
        <v>  </v>
      </c>
      <c r="U122" s="93" t="str">
        <f t="shared" si="91"/>
        <v>  </v>
      </c>
      <c r="V122" s="93" t="str">
        <f t="shared" si="91"/>
        <v>  </v>
      </c>
      <c r="W122" s="93" t="str">
        <f t="shared" si="91"/>
        <v>  </v>
      </c>
      <c r="X122" s="93">
        <f t="shared" si="68"/>
        <v>0</v>
      </c>
      <c r="Y122" s="94">
        <f t="shared" si="69"/>
        <v>0</v>
      </c>
    </row>
    <row r="123" spans="2:25" ht="15" hidden="1">
      <c r="B123" s="87"/>
      <c r="C123" s="89" t="s">
        <v>45</v>
      </c>
      <c r="D123" s="81">
        <v>1</v>
      </c>
      <c r="E123" s="81">
        <v>1</v>
      </c>
      <c r="F123" s="81">
        <v>1</v>
      </c>
      <c r="G123" s="81">
        <v>2</v>
      </c>
      <c r="H123" s="81">
        <v>2</v>
      </c>
      <c r="I123" s="81">
        <v>1</v>
      </c>
      <c r="J123" s="81">
        <v>1</v>
      </c>
      <c r="K123" s="81">
        <v>1</v>
      </c>
      <c r="L123" s="81">
        <v>1</v>
      </c>
      <c r="M123" s="81">
        <f t="shared" si="66"/>
        <v>11</v>
      </c>
      <c r="N123" s="89" t="str">
        <f t="shared" si="67"/>
        <v>Coups rendus </v>
      </c>
      <c r="O123" s="81">
        <v>2</v>
      </c>
      <c r="P123" s="81">
        <v>2</v>
      </c>
      <c r="Q123" s="81">
        <v>1</v>
      </c>
      <c r="R123" s="81">
        <v>1</v>
      </c>
      <c r="S123" s="81">
        <v>1</v>
      </c>
      <c r="T123" s="81">
        <v>2</v>
      </c>
      <c r="U123" s="81">
        <v>1</v>
      </c>
      <c r="V123" s="81">
        <v>1</v>
      </c>
      <c r="W123" s="81">
        <v>1</v>
      </c>
      <c r="X123" s="81">
        <f t="shared" si="68"/>
        <v>12</v>
      </c>
      <c r="Y123" s="82">
        <f t="shared" si="69"/>
        <v>23</v>
      </c>
    </row>
    <row r="124" spans="1:26" ht="15.75" hidden="1">
      <c r="A124" t="s">
        <v>1</v>
      </c>
      <c r="B124" s="133" t="s">
        <v>154</v>
      </c>
      <c r="C124" s="41" t="s">
        <v>46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32">
        <f>SUM(D124:L124)</f>
        <v>0</v>
      </c>
      <c r="N124" s="32" t="str">
        <f>C124</f>
        <v>Score 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32">
        <f>SUM(O124:W124)</f>
        <v>0</v>
      </c>
      <c r="Y124" s="83">
        <f t="shared" si="69"/>
        <v>0</v>
      </c>
      <c r="Z124">
        <f>Y124-$Y$7</f>
        <v>-72</v>
      </c>
    </row>
    <row r="125" spans="2:25" ht="15.75" hidden="1" thickBot="1">
      <c r="B125" s="88"/>
      <c r="C125" s="90" t="s">
        <v>47</v>
      </c>
      <c r="D125" s="85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85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85" t="str">
        <f t="shared" si="92"/>
        <v>  </v>
      </c>
      <c r="G125" s="85" t="str">
        <f t="shared" si="92"/>
        <v>  </v>
      </c>
      <c r="H125" s="85" t="str">
        <f t="shared" si="92"/>
        <v>  </v>
      </c>
      <c r="I125" s="85" t="str">
        <f t="shared" si="92"/>
        <v>  </v>
      </c>
      <c r="J125" s="85" t="str">
        <f t="shared" si="92"/>
        <v>  </v>
      </c>
      <c r="K125" s="85" t="str">
        <f t="shared" si="92"/>
        <v>  </v>
      </c>
      <c r="L125" s="85" t="str">
        <f t="shared" si="92"/>
        <v>  </v>
      </c>
      <c r="M125" s="85">
        <f t="shared" si="66"/>
        <v>0</v>
      </c>
      <c r="N125" s="90" t="str">
        <f t="shared" si="67"/>
        <v>Stableford </v>
      </c>
      <c r="O125" s="85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85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85" t="str">
        <f t="shared" si="93"/>
        <v>  </v>
      </c>
      <c r="R125" s="85" t="str">
        <f t="shared" si="93"/>
        <v>  </v>
      </c>
      <c r="S125" s="85" t="str">
        <f t="shared" si="93"/>
        <v>  </v>
      </c>
      <c r="T125" s="85" t="str">
        <f t="shared" si="93"/>
        <v>  </v>
      </c>
      <c r="U125" s="85" t="str">
        <f t="shared" si="93"/>
        <v>  </v>
      </c>
      <c r="V125" s="85" t="str">
        <f t="shared" si="93"/>
        <v>  </v>
      </c>
      <c r="W125" s="85" t="str">
        <f t="shared" si="93"/>
        <v>  </v>
      </c>
      <c r="X125" s="85">
        <f t="shared" si="68"/>
        <v>0</v>
      </c>
      <c r="Y125" s="86">
        <f t="shared" si="69"/>
        <v>0</v>
      </c>
    </row>
    <row r="126" spans="2:25" ht="15" hidden="1">
      <c r="B126" s="80"/>
      <c r="C126" s="97" t="s">
        <v>45</v>
      </c>
      <c r="D126" s="91">
        <v>2</v>
      </c>
      <c r="E126" s="91">
        <v>2</v>
      </c>
      <c r="F126" s="91">
        <v>2</v>
      </c>
      <c r="G126" s="91">
        <v>2</v>
      </c>
      <c r="H126" s="91">
        <v>2</v>
      </c>
      <c r="I126" s="91">
        <v>2</v>
      </c>
      <c r="J126" s="91">
        <v>2</v>
      </c>
      <c r="K126" s="91">
        <v>2</v>
      </c>
      <c r="L126" s="91">
        <v>2</v>
      </c>
      <c r="M126" s="91">
        <f>SUM(D126:L126)</f>
        <v>18</v>
      </c>
      <c r="N126" s="97" t="str">
        <f>C126</f>
        <v>Coups rendus </v>
      </c>
      <c r="O126" s="91">
        <v>2</v>
      </c>
      <c r="P126" s="91">
        <v>2</v>
      </c>
      <c r="Q126" s="91">
        <v>2</v>
      </c>
      <c r="R126" s="91">
        <v>2</v>
      </c>
      <c r="S126" s="91">
        <v>2</v>
      </c>
      <c r="T126" s="91">
        <v>2</v>
      </c>
      <c r="U126" s="91">
        <v>2</v>
      </c>
      <c r="V126" s="91">
        <v>2</v>
      </c>
      <c r="W126" s="91">
        <v>2</v>
      </c>
      <c r="X126" s="91">
        <f t="shared" si="68"/>
        <v>18</v>
      </c>
      <c r="Y126" s="92">
        <f t="shared" si="69"/>
        <v>36</v>
      </c>
    </row>
    <row r="127" spans="2:26" ht="15.75" hidden="1">
      <c r="B127" s="132" t="s">
        <v>145</v>
      </c>
      <c r="C127" s="41" t="s">
        <v>48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32">
        <f>SUM(D127:L127)</f>
        <v>0</v>
      </c>
      <c r="N127" s="32" t="str">
        <f>C127</f>
        <v>Score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32">
        <f t="shared" si="68"/>
        <v>0</v>
      </c>
      <c r="Y127" s="83">
        <f t="shared" si="69"/>
        <v>0</v>
      </c>
      <c r="Z127">
        <f>Y127-$Y$7</f>
        <v>-72</v>
      </c>
    </row>
    <row r="128" spans="2:25" ht="15.75" hidden="1" thickBot="1">
      <c r="B128" s="84"/>
      <c r="C128" s="98" t="s">
        <v>47</v>
      </c>
      <c r="D128" s="93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93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93" t="str">
        <f t="shared" si="94"/>
        <v>  </v>
      </c>
      <c r="G128" s="93" t="str">
        <f t="shared" si="94"/>
        <v>  </v>
      </c>
      <c r="H128" s="93" t="str">
        <f t="shared" si="94"/>
        <v>  </v>
      </c>
      <c r="I128" s="93" t="str">
        <f t="shared" si="94"/>
        <v>  </v>
      </c>
      <c r="J128" s="93" t="str">
        <f t="shared" si="94"/>
        <v>  </v>
      </c>
      <c r="K128" s="93" t="str">
        <f t="shared" si="94"/>
        <v>  </v>
      </c>
      <c r="L128" s="93" t="str">
        <f t="shared" si="94"/>
        <v>  </v>
      </c>
      <c r="M128" s="93">
        <f t="shared" si="66"/>
        <v>0</v>
      </c>
      <c r="N128" s="98" t="str">
        <f t="shared" si="67"/>
        <v>Stableford </v>
      </c>
      <c r="O128" s="93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93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93" t="str">
        <f t="shared" si="95"/>
        <v>  </v>
      </c>
      <c r="R128" s="93" t="str">
        <f t="shared" si="95"/>
        <v>  </v>
      </c>
      <c r="S128" s="93" t="str">
        <f t="shared" si="95"/>
        <v>  </v>
      </c>
      <c r="T128" s="93" t="str">
        <f t="shared" si="95"/>
        <v>  </v>
      </c>
      <c r="U128" s="93" t="str">
        <f t="shared" si="95"/>
        <v>  </v>
      </c>
      <c r="V128" s="93" t="str">
        <f t="shared" si="95"/>
        <v>  </v>
      </c>
      <c r="W128" s="93" t="str">
        <f t="shared" si="95"/>
        <v>  </v>
      </c>
      <c r="X128" s="93">
        <f t="shared" si="68"/>
        <v>0</v>
      </c>
      <c r="Y128" s="94">
        <f t="shared" si="69"/>
        <v>0</v>
      </c>
    </row>
    <row r="129" spans="2:25" ht="15" hidden="1">
      <c r="B129" s="87"/>
      <c r="C129" s="89" t="s">
        <v>45</v>
      </c>
      <c r="D129" s="81">
        <v>1</v>
      </c>
      <c r="E129" s="81">
        <v>1</v>
      </c>
      <c r="F129" s="81">
        <v>2</v>
      </c>
      <c r="G129" s="81">
        <v>2</v>
      </c>
      <c r="H129" s="81">
        <v>2</v>
      </c>
      <c r="I129" s="81">
        <v>2</v>
      </c>
      <c r="J129" s="81">
        <v>1</v>
      </c>
      <c r="K129" s="81">
        <v>2</v>
      </c>
      <c r="L129" s="81">
        <v>2</v>
      </c>
      <c r="M129" s="81">
        <f t="shared" si="66"/>
        <v>15</v>
      </c>
      <c r="N129" s="89" t="str">
        <f t="shared" si="67"/>
        <v>Coups rendus </v>
      </c>
      <c r="O129" s="81">
        <v>2</v>
      </c>
      <c r="P129" s="81">
        <v>2</v>
      </c>
      <c r="Q129" s="81">
        <v>1</v>
      </c>
      <c r="R129" s="81">
        <v>2</v>
      </c>
      <c r="S129" s="81">
        <v>2</v>
      </c>
      <c r="T129" s="81">
        <v>2</v>
      </c>
      <c r="U129" s="81">
        <v>1</v>
      </c>
      <c r="V129" s="81">
        <v>2</v>
      </c>
      <c r="W129" s="81">
        <v>2</v>
      </c>
      <c r="X129" s="81">
        <f t="shared" si="68"/>
        <v>16</v>
      </c>
      <c r="Y129" s="82">
        <f t="shared" si="69"/>
        <v>31</v>
      </c>
    </row>
    <row r="130" spans="1:26" ht="15.75" hidden="1">
      <c r="A130" t="s">
        <v>1</v>
      </c>
      <c r="B130" s="133" t="s">
        <v>146</v>
      </c>
      <c r="C130" s="41" t="s">
        <v>46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32">
        <f>SUM(D130:L130)</f>
        <v>0</v>
      </c>
      <c r="N130" s="32" t="str">
        <f>C130</f>
        <v>Score 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32">
        <f>SUM(O130:W130)</f>
        <v>0</v>
      </c>
      <c r="Y130" s="83">
        <f t="shared" si="69"/>
        <v>0</v>
      </c>
      <c r="Z130">
        <f>Y130-$Y$7</f>
        <v>-72</v>
      </c>
    </row>
    <row r="131" spans="2:25" ht="15.75" hidden="1" thickBot="1">
      <c r="B131" s="88"/>
      <c r="C131" s="90" t="s">
        <v>47</v>
      </c>
      <c r="D131" s="85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85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85" t="str">
        <f t="shared" si="96"/>
        <v>  </v>
      </c>
      <c r="G131" s="85" t="str">
        <f t="shared" si="96"/>
        <v>  </v>
      </c>
      <c r="H131" s="85" t="str">
        <f t="shared" si="96"/>
        <v>  </v>
      </c>
      <c r="I131" s="85" t="str">
        <f t="shared" si="96"/>
        <v>  </v>
      </c>
      <c r="J131" s="85" t="str">
        <f t="shared" si="96"/>
        <v>  </v>
      </c>
      <c r="K131" s="85" t="str">
        <f t="shared" si="96"/>
        <v>  </v>
      </c>
      <c r="L131" s="85" t="str">
        <f t="shared" si="96"/>
        <v>  </v>
      </c>
      <c r="M131" s="85">
        <f t="shared" si="66"/>
        <v>0</v>
      </c>
      <c r="N131" s="90" t="str">
        <f t="shared" si="67"/>
        <v>Stableford </v>
      </c>
      <c r="O131" s="85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85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85" t="str">
        <f t="shared" si="97"/>
        <v>  </v>
      </c>
      <c r="R131" s="85" t="str">
        <f t="shared" si="97"/>
        <v>  </v>
      </c>
      <c r="S131" s="85" t="str">
        <f t="shared" si="97"/>
        <v>  </v>
      </c>
      <c r="T131" s="85" t="str">
        <f t="shared" si="97"/>
        <v>  </v>
      </c>
      <c r="U131" s="85" t="str">
        <f t="shared" si="97"/>
        <v>  </v>
      </c>
      <c r="V131" s="85" t="str">
        <f t="shared" si="97"/>
        <v>  </v>
      </c>
      <c r="W131" s="85" t="str">
        <f t="shared" si="97"/>
        <v>  </v>
      </c>
      <c r="X131" s="85">
        <f t="shared" si="68"/>
        <v>0</v>
      </c>
      <c r="Y131" s="86">
        <f t="shared" si="69"/>
        <v>0</v>
      </c>
    </row>
    <row r="132" spans="2:25" ht="15" hidden="1">
      <c r="B132" s="80"/>
      <c r="C132" s="97" t="s">
        <v>45</v>
      </c>
      <c r="D132" s="91">
        <v>1</v>
      </c>
      <c r="E132" s="91">
        <v>1</v>
      </c>
      <c r="F132" s="91">
        <v>2</v>
      </c>
      <c r="G132" s="91">
        <v>2</v>
      </c>
      <c r="H132" s="91">
        <v>2</v>
      </c>
      <c r="I132" s="91">
        <v>2</v>
      </c>
      <c r="J132" s="91">
        <v>1</v>
      </c>
      <c r="K132" s="91">
        <v>1</v>
      </c>
      <c r="L132" s="91">
        <v>1</v>
      </c>
      <c r="M132" s="91">
        <f t="shared" si="66"/>
        <v>13</v>
      </c>
      <c r="N132" s="97" t="str">
        <f t="shared" si="67"/>
        <v>Coups rendus </v>
      </c>
      <c r="O132" s="91">
        <v>2</v>
      </c>
      <c r="P132" s="91">
        <v>2</v>
      </c>
      <c r="Q132" s="91">
        <v>1</v>
      </c>
      <c r="R132" s="91">
        <v>1</v>
      </c>
      <c r="S132" s="91">
        <v>1</v>
      </c>
      <c r="T132" s="91">
        <v>2</v>
      </c>
      <c r="U132" s="91">
        <v>1</v>
      </c>
      <c r="V132" s="91">
        <v>1</v>
      </c>
      <c r="W132" s="91">
        <v>2</v>
      </c>
      <c r="X132" s="91">
        <f t="shared" si="68"/>
        <v>13</v>
      </c>
      <c r="Y132" s="92">
        <f t="shared" si="69"/>
        <v>26</v>
      </c>
    </row>
    <row r="133" spans="2:26" ht="15.75" hidden="1">
      <c r="B133" s="132" t="s">
        <v>147</v>
      </c>
      <c r="C133" s="41" t="s">
        <v>48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32">
        <f t="shared" si="66"/>
        <v>0</v>
      </c>
      <c r="N133" s="32" t="str">
        <f t="shared" si="67"/>
        <v>Score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32">
        <f t="shared" si="68"/>
        <v>0</v>
      </c>
      <c r="Y133" s="83">
        <f t="shared" si="69"/>
        <v>0</v>
      </c>
      <c r="Z133">
        <f>Y133-$Y$7</f>
        <v>-72</v>
      </c>
    </row>
    <row r="134" spans="2:25" ht="15.75" hidden="1" thickBot="1">
      <c r="B134" s="84"/>
      <c r="C134" s="98" t="s">
        <v>47</v>
      </c>
      <c r="D134" s="93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93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93" t="str">
        <f t="shared" si="98"/>
        <v>  </v>
      </c>
      <c r="G134" s="93" t="str">
        <f t="shared" si="98"/>
        <v>  </v>
      </c>
      <c r="H134" s="93" t="str">
        <f t="shared" si="98"/>
        <v>  </v>
      </c>
      <c r="I134" s="93" t="str">
        <f t="shared" si="98"/>
        <v>  </v>
      </c>
      <c r="J134" s="93" t="str">
        <f t="shared" si="98"/>
        <v>  </v>
      </c>
      <c r="K134" s="93" t="str">
        <f t="shared" si="98"/>
        <v>  </v>
      </c>
      <c r="L134" s="93" t="str">
        <f t="shared" si="98"/>
        <v>  </v>
      </c>
      <c r="M134" s="93">
        <f t="shared" si="66"/>
        <v>0</v>
      </c>
      <c r="N134" s="98" t="str">
        <f t="shared" si="67"/>
        <v>Stableford </v>
      </c>
      <c r="O134" s="93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93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93" t="str">
        <f t="shared" si="99"/>
        <v>  </v>
      </c>
      <c r="R134" s="93" t="str">
        <f t="shared" si="99"/>
        <v>  </v>
      </c>
      <c r="S134" s="93" t="str">
        <f t="shared" si="99"/>
        <v>  </v>
      </c>
      <c r="T134" s="93" t="str">
        <f t="shared" si="99"/>
        <v>  </v>
      </c>
      <c r="U134" s="93" t="str">
        <f t="shared" si="99"/>
        <v>  </v>
      </c>
      <c r="V134" s="93" t="str">
        <f t="shared" si="99"/>
        <v>  </v>
      </c>
      <c r="W134" s="93" t="str">
        <f t="shared" si="99"/>
        <v>  </v>
      </c>
      <c r="X134" s="93">
        <f t="shared" si="68"/>
        <v>0</v>
      </c>
      <c r="Y134" s="94">
        <f t="shared" si="69"/>
        <v>0</v>
      </c>
    </row>
    <row r="135" spans="2:25" ht="15" customHeight="1" hidden="1">
      <c r="B135" s="87"/>
      <c r="C135" s="89" t="s">
        <v>45</v>
      </c>
      <c r="D135" s="81">
        <v>1</v>
      </c>
      <c r="E135" s="81">
        <v>1</v>
      </c>
      <c r="F135" s="81">
        <v>2</v>
      </c>
      <c r="G135" s="81">
        <v>2</v>
      </c>
      <c r="H135" s="81">
        <v>2</v>
      </c>
      <c r="I135" s="81">
        <v>1</v>
      </c>
      <c r="J135" s="81">
        <v>1</v>
      </c>
      <c r="K135" s="81">
        <v>1</v>
      </c>
      <c r="L135" s="81">
        <v>1</v>
      </c>
      <c r="M135" s="81">
        <f t="shared" si="66"/>
        <v>12</v>
      </c>
      <c r="N135" s="89" t="str">
        <f t="shared" si="67"/>
        <v>Coups rendus </v>
      </c>
      <c r="O135" s="81">
        <v>2</v>
      </c>
      <c r="P135" s="81">
        <v>2</v>
      </c>
      <c r="Q135" s="81">
        <v>1</v>
      </c>
      <c r="R135" s="81">
        <v>1</v>
      </c>
      <c r="S135" s="81">
        <v>1</v>
      </c>
      <c r="T135" s="81">
        <v>2</v>
      </c>
      <c r="U135" s="81">
        <v>1</v>
      </c>
      <c r="V135" s="81">
        <v>1</v>
      </c>
      <c r="W135" s="81">
        <v>2</v>
      </c>
      <c r="X135" s="81">
        <f t="shared" si="68"/>
        <v>13</v>
      </c>
      <c r="Y135" s="82">
        <f t="shared" si="69"/>
        <v>25</v>
      </c>
    </row>
    <row r="136" spans="1:26" ht="15.75" hidden="1">
      <c r="A136" t="s">
        <v>1</v>
      </c>
      <c r="B136" s="133" t="s">
        <v>148</v>
      </c>
      <c r="C136" s="41" t="s">
        <v>46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32">
        <f>SUM(D136:L136)</f>
        <v>0</v>
      </c>
      <c r="N136" s="32" t="str">
        <f>C136</f>
        <v>Score 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32">
        <f>SUM(O136:W136)</f>
        <v>0</v>
      </c>
      <c r="Y136" s="83">
        <f t="shared" si="69"/>
        <v>0</v>
      </c>
      <c r="Z136">
        <f>Y136-$Y$7</f>
        <v>-72</v>
      </c>
    </row>
    <row r="137" spans="2:25" ht="15.75" hidden="1" thickBot="1">
      <c r="B137" s="88"/>
      <c r="C137" s="90" t="s">
        <v>47</v>
      </c>
      <c r="D137" s="85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85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85" t="str">
        <f t="shared" si="100"/>
        <v>  </v>
      </c>
      <c r="G137" s="85" t="str">
        <f t="shared" si="100"/>
        <v>  </v>
      </c>
      <c r="H137" s="85" t="str">
        <f t="shared" si="100"/>
        <v>  </v>
      </c>
      <c r="I137" s="85" t="str">
        <f t="shared" si="100"/>
        <v>  </v>
      </c>
      <c r="J137" s="85" t="str">
        <f t="shared" si="100"/>
        <v>  </v>
      </c>
      <c r="K137" s="85" t="str">
        <f t="shared" si="100"/>
        <v>  </v>
      </c>
      <c r="L137" s="85" t="str">
        <f t="shared" si="100"/>
        <v>  </v>
      </c>
      <c r="M137" s="85">
        <f t="shared" si="66"/>
        <v>0</v>
      </c>
      <c r="N137" s="90" t="str">
        <f t="shared" si="67"/>
        <v>Stableford </v>
      </c>
      <c r="O137" s="85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85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85" t="str">
        <f t="shared" si="101"/>
        <v>  </v>
      </c>
      <c r="R137" s="85" t="str">
        <f t="shared" si="101"/>
        <v>  </v>
      </c>
      <c r="S137" s="85" t="str">
        <f t="shared" si="101"/>
        <v>  </v>
      </c>
      <c r="T137" s="85" t="str">
        <f t="shared" si="101"/>
        <v>  </v>
      </c>
      <c r="U137" s="85" t="str">
        <f t="shared" si="101"/>
        <v>  </v>
      </c>
      <c r="V137" s="85" t="str">
        <f t="shared" si="101"/>
        <v>  </v>
      </c>
      <c r="W137" s="85" t="str">
        <f t="shared" si="101"/>
        <v>  </v>
      </c>
      <c r="X137" s="85">
        <f t="shared" si="68"/>
        <v>0</v>
      </c>
      <c r="Y137" s="86">
        <f t="shared" si="69"/>
        <v>0</v>
      </c>
    </row>
    <row r="138" spans="2:25" ht="15" hidden="1">
      <c r="B138" s="80"/>
      <c r="C138" s="97" t="s">
        <v>45</v>
      </c>
      <c r="D138" s="91">
        <v>1</v>
      </c>
      <c r="E138" s="91">
        <v>2</v>
      </c>
      <c r="F138" s="91">
        <v>2</v>
      </c>
      <c r="G138" s="91">
        <v>2</v>
      </c>
      <c r="H138" s="91">
        <v>2</v>
      </c>
      <c r="I138" s="91">
        <v>2</v>
      </c>
      <c r="J138" s="91">
        <v>1</v>
      </c>
      <c r="K138" s="91">
        <v>1</v>
      </c>
      <c r="L138" s="91">
        <v>2</v>
      </c>
      <c r="M138" s="91">
        <f t="shared" si="66"/>
        <v>15</v>
      </c>
      <c r="N138" s="97" t="str">
        <f t="shared" si="67"/>
        <v>Coups rendus </v>
      </c>
      <c r="O138" s="91">
        <v>2</v>
      </c>
      <c r="P138" s="91">
        <v>2</v>
      </c>
      <c r="Q138" s="91">
        <v>1</v>
      </c>
      <c r="R138" s="91">
        <v>2</v>
      </c>
      <c r="S138" s="91">
        <v>1</v>
      </c>
      <c r="T138" s="91">
        <v>2</v>
      </c>
      <c r="U138" s="91">
        <v>1</v>
      </c>
      <c r="V138" s="91">
        <v>2</v>
      </c>
      <c r="W138" s="91">
        <v>2</v>
      </c>
      <c r="X138" s="91">
        <f t="shared" si="68"/>
        <v>15</v>
      </c>
      <c r="Y138" s="92">
        <f t="shared" si="69"/>
        <v>30</v>
      </c>
    </row>
    <row r="139" spans="2:26" ht="15.75" hidden="1">
      <c r="B139" s="132" t="s">
        <v>150</v>
      </c>
      <c r="C139" s="41" t="s">
        <v>48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32">
        <f t="shared" si="66"/>
        <v>0</v>
      </c>
      <c r="N139" s="32" t="str">
        <f t="shared" si="67"/>
        <v>Score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32">
        <f>SUM(O139:W139)</f>
        <v>0</v>
      </c>
      <c r="Y139" s="83">
        <f t="shared" si="69"/>
        <v>0</v>
      </c>
      <c r="Z139">
        <f>Y139-$Y$7</f>
        <v>-72</v>
      </c>
    </row>
    <row r="140" spans="2:25" ht="15.75" hidden="1" thickBot="1">
      <c r="B140" s="84"/>
      <c r="C140" s="98" t="s">
        <v>47</v>
      </c>
      <c r="D140" s="93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93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93" t="str">
        <f t="shared" si="102"/>
        <v>  </v>
      </c>
      <c r="G140" s="93" t="str">
        <f t="shared" si="102"/>
        <v>  </v>
      </c>
      <c r="H140" s="93" t="str">
        <f t="shared" si="102"/>
        <v>  </v>
      </c>
      <c r="I140" s="93" t="str">
        <f t="shared" si="102"/>
        <v>  </v>
      </c>
      <c r="J140" s="93" t="str">
        <f t="shared" si="102"/>
        <v>  </v>
      </c>
      <c r="K140" s="93" t="str">
        <f t="shared" si="102"/>
        <v>  </v>
      </c>
      <c r="L140" s="93" t="str">
        <f t="shared" si="102"/>
        <v>  </v>
      </c>
      <c r="M140" s="93">
        <f t="shared" si="66"/>
        <v>0</v>
      </c>
      <c r="N140" s="98" t="str">
        <f t="shared" si="67"/>
        <v>Stableford </v>
      </c>
      <c r="O140" s="93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93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93" t="str">
        <f t="shared" si="103"/>
        <v>  </v>
      </c>
      <c r="R140" s="93" t="str">
        <f t="shared" si="103"/>
        <v>  </v>
      </c>
      <c r="S140" s="93" t="str">
        <f t="shared" si="103"/>
        <v>  </v>
      </c>
      <c r="T140" s="93" t="str">
        <f t="shared" si="103"/>
        <v>  </v>
      </c>
      <c r="U140" s="93" t="str">
        <f t="shared" si="103"/>
        <v>  </v>
      </c>
      <c r="V140" s="93" t="str">
        <f t="shared" si="103"/>
        <v>  </v>
      </c>
      <c r="W140" s="93" t="str">
        <f t="shared" si="103"/>
        <v>  </v>
      </c>
      <c r="X140" s="93">
        <f t="shared" si="68"/>
        <v>0</v>
      </c>
      <c r="Y140" s="94">
        <f t="shared" si="69"/>
        <v>0</v>
      </c>
    </row>
    <row r="141" spans="2:25" ht="15" hidden="1">
      <c r="B141" s="87"/>
      <c r="C141" s="89" t="s">
        <v>45</v>
      </c>
      <c r="D141" s="81">
        <v>0</v>
      </c>
      <c r="E141" s="81">
        <v>1</v>
      </c>
      <c r="F141" s="81">
        <v>1</v>
      </c>
      <c r="G141" s="81">
        <v>1</v>
      </c>
      <c r="H141" s="81">
        <v>1</v>
      </c>
      <c r="I141" s="81">
        <v>1</v>
      </c>
      <c r="J141" s="81">
        <v>1</v>
      </c>
      <c r="K141" s="81">
        <v>1</v>
      </c>
      <c r="L141" s="81">
        <v>1</v>
      </c>
      <c r="M141" s="81">
        <f t="shared" si="66"/>
        <v>8</v>
      </c>
      <c r="N141" s="89" t="str">
        <f t="shared" si="67"/>
        <v>Coups rendus </v>
      </c>
      <c r="O141" s="81">
        <v>1</v>
      </c>
      <c r="P141" s="81">
        <v>1</v>
      </c>
      <c r="Q141" s="81">
        <v>1</v>
      </c>
      <c r="R141" s="81">
        <v>1</v>
      </c>
      <c r="S141" s="81">
        <v>1</v>
      </c>
      <c r="T141" s="81">
        <v>1</v>
      </c>
      <c r="U141" s="81">
        <v>1</v>
      </c>
      <c r="V141" s="81">
        <v>1</v>
      </c>
      <c r="W141" s="81">
        <v>1</v>
      </c>
      <c r="X141" s="81">
        <f t="shared" si="68"/>
        <v>9</v>
      </c>
      <c r="Y141" s="82">
        <f t="shared" si="69"/>
        <v>17</v>
      </c>
    </row>
    <row r="142" spans="1:26" ht="15.75" hidden="1">
      <c r="A142" t="s">
        <v>1</v>
      </c>
      <c r="B142" s="132" t="s">
        <v>157</v>
      </c>
      <c r="C142" s="41" t="s">
        <v>48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32">
        <f>SUM(D142:L142)</f>
        <v>0</v>
      </c>
      <c r="N142" s="32" t="str">
        <f>C142</f>
        <v>Score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32">
        <f>SUM(O142:W142)</f>
        <v>0</v>
      </c>
      <c r="Y142" s="83">
        <f>M142+X142</f>
        <v>0</v>
      </c>
      <c r="Z142">
        <f>Y142-$Y$7</f>
        <v>-72</v>
      </c>
    </row>
    <row r="143" spans="2:25" ht="15.75" hidden="1" thickBot="1">
      <c r="B143" s="88"/>
      <c r="C143" s="90" t="s">
        <v>47</v>
      </c>
      <c r="D143" s="85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85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85" t="str">
        <f t="shared" si="104"/>
        <v>  </v>
      </c>
      <c r="G143" s="85" t="str">
        <f t="shared" si="104"/>
        <v>  </v>
      </c>
      <c r="H143" s="85" t="str">
        <f t="shared" si="104"/>
        <v>  </v>
      </c>
      <c r="I143" s="85" t="str">
        <f t="shared" si="104"/>
        <v>  </v>
      </c>
      <c r="J143" s="85" t="str">
        <f t="shared" si="104"/>
        <v>  </v>
      </c>
      <c r="K143" s="85" t="str">
        <f t="shared" si="104"/>
        <v>  </v>
      </c>
      <c r="L143" s="85" t="str">
        <f t="shared" si="104"/>
        <v>  </v>
      </c>
      <c r="M143" s="85">
        <f t="shared" si="66"/>
        <v>0</v>
      </c>
      <c r="N143" s="90" t="str">
        <f t="shared" si="67"/>
        <v>Stableford </v>
      </c>
      <c r="O143" s="85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85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85" t="str">
        <f t="shared" si="105"/>
        <v>  </v>
      </c>
      <c r="R143" s="85" t="str">
        <f t="shared" si="105"/>
        <v>  </v>
      </c>
      <c r="S143" s="85" t="str">
        <f t="shared" si="105"/>
        <v>  </v>
      </c>
      <c r="T143" s="85" t="str">
        <f t="shared" si="105"/>
        <v>  </v>
      </c>
      <c r="U143" s="85" t="str">
        <f t="shared" si="105"/>
        <v>  </v>
      </c>
      <c r="V143" s="85" t="str">
        <f t="shared" si="105"/>
        <v>  </v>
      </c>
      <c r="W143" s="85" t="str">
        <f t="shared" si="105"/>
        <v>  </v>
      </c>
      <c r="X143" s="85">
        <f t="shared" si="68"/>
        <v>0</v>
      </c>
      <c r="Y143" s="86">
        <f t="shared" si="69"/>
        <v>0</v>
      </c>
    </row>
    <row r="144" spans="2:25" ht="15" hidden="1">
      <c r="B144" s="80"/>
      <c r="C144" s="97" t="s">
        <v>45</v>
      </c>
      <c r="D144" s="91">
        <v>0</v>
      </c>
      <c r="E144" s="91">
        <v>0</v>
      </c>
      <c r="F144" s="91">
        <v>1</v>
      </c>
      <c r="G144" s="91">
        <v>1</v>
      </c>
      <c r="H144" s="91">
        <v>1</v>
      </c>
      <c r="I144" s="91">
        <v>1</v>
      </c>
      <c r="J144" s="91">
        <v>0</v>
      </c>
      <c r="K144" s="91">
        <v>0</v>
      </c>
      <c r="L144" s="91">
        <v>0</v>
      </c>
      <c r="M144" s="91">
        <f t="shared" si="66"/>
        <v>4</v>
      </c>
      <c r="N144" s="97" t="str">
        <f t="shared" si="67"/>
        <v>Coups rendus </v>
      </c>
      <c r="O144" s="91">
        <v>1</v>
      </c>
      <c r="P144" s="91">
        <v>1</v>
      </c>
      <c r="Q144" s="91">
        <v>0</v>
      </c>
      <c r="R144" s="91">
        <v>0</v>
      </c>
      <c r="S144" s="91">
        <v>0</v>
      </c>
      <c r="T144" s="91">
        <v>1</v>
      </c>
      <c r="U144" s="91">
        <v>0</v>
      </c>
      <c r="V144" s="91">
        <v>0</v>
      </c>
      <c r="W144" s="91">
        <v>0</v>
      </c>
      <c r="X144" s="91">
        <f t="shared" si="68"/>
        <v>3</v>
      </c>
      <c r="Y144" s="92">
        <f t="shared" si="69"/>
        <v>7</v>
      </c>
    </row>
    <row r="145" spans="2:26" ht="15.75" hidden="1">
      <c r="B145" s="132" t="s">
        <v>152</v>
      </c>
      <c r="C145" s="41" t="s">
        <v>48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32">
        <f t="shared" si="66"/>
        <v>0</v>
      </c>
      <c r="N145" s="32" t="str">
        <f t="shared" si="67"/>
        <v>Score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32">
        <f>SUM(O145:W145)</f>
        <v>0</v>
      </c>
      <c r="Y145" s="83">
        <f t="shared" si="69"/>
        <v>0</v>
      </c>
      <c r="Z145">
        <f>Y145-$Y$7</f>
        <v>-72</v>
      </c>
    </row>
    <row r="146" spans="2:25" ht="15.75" hidden="1" thickBot="1">
      <c r="B146" s="84"/>
      <c r="C146" s="98" t="s">
        <v>47</v>
      </c>
      <c r="D146" s="93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93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93" t="str">
        <f t="shared" si="106"/>
        <v>  </v>
      </c>
      <c r="G146" s="93" t="str">
        <f t="shared" si="106"/>
        <v>  </v>
      </c>
      <c r="H146" s="93" t="str">
        <f t="shared" si="106"/>
        <v>  </v>
      </c>
      <c r="I146" s="93" t="str">
        <f t="shared" si="106"/>
        <v>  </v>
      </c>
      <c r="J146" s="93" t="str">
        <f t="shared" si="106"/>
        <v>  </v>
      </c>
      <c r="K146" s="93" t="str">
        <f t="shared" si="106"/>
        <v>  </v>
      </c>
      <c r="L146" s="93" t="str">
        <f t="shared" si="106"/>
        <v>  </v>
      </c>
      <c r="M146" s="93">
        <f t="shared" si="66"/>
        <v>0</v>
      </c>
      <c r="N146" s="98" t="str">
        <f t="shared" si="67"/>
        <v>Stableford </v>
      </c>
      <c r="O146" s="93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93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93">
        <f t="shared" si="107"/>
        <v>5</v>
      </c>
      <c r="R146" s="93" t="str">
        <f t="shared" si="107"/>
        <v>  </v>
      </c>
      <c r="S146" s="93">
        <f t="shared" si="107"/>
        <v>5</v>
      </c>
      <c r="T146" s="93" t="str">
        <f t="shared" si="107"/>
        <v>  </v>
      </c>
      <c r="U146" s="93" t="str">
        <f t="shared" si="107"/>
        <v>  </v>
      </c>
      <c r="V146" s="93" t="str">
        <f t="shared" si="107"/>
        <v>  </v>
      </c>
      <c r="W146" s="93">
        <f t="shared" si="107"/>
        <v>5</v>
      </c>
      <c r="X146" s="93">
        <f t="shared" si="68"/>
        <v>15</v>
      </c>
      <c r="Y146" s="94">
        <f t="shared" si="69"/>
        <v>15</v>
      </c>
    </row>
    <row r="147" spans="2:25" ht="15" hidden="1">
      <c r="B147" s="87"/>
      <c r="C147" s="89" t="s">
        <v>45</v>
      </c>
      <c r="D147" s="81">
        <v>2</v>
      </c>
      <c r="E147" s="81">
        <v>2</v>
      </c>
      <c r="F147" s="81">
        <v>3</v>
      </c>
      <c r="G147" s="81">
        <v>3</v>
      </c>
      <c r="H147" s="81">
        <v>3</v>
      </c>
      <c r="I147" s="81">
        <v>3</v>
      </c>
      <c r="J147" s="81">
        <v>2</v>
      </c>
      <c r="K147" s="81">
        <v>2</v>
      </c>
      <c r="L147" s="81">
        <v>3</v>
      </c>
      <c r="M147" s="81">
        <f t="shared" si="66"/>
        <v>23</v>
      </c>
      <c r="N147" s="89" t="str">
        <f t="shared" si="67"/>
        <v>Coups rendus </v>
      </c>
      <c r="O147" s="81">
        <v>3</v>
      </c>
      <c r="P147" s="81">
        <v>3</v>
      </c>
      <c r="Q147" s="81">
        <v>2</v>
      </c>
      <c r="R147" s="81">
        <v>3</v>
      </c>
      <c r="S147" s="81">
        <v>2</v>
      </c>
      <c r="T147" s="81">
        <v>3</v>
      </c>
      <c r="U147" s="81">
        <v>2</v>
      </c>
      <c r="V147" s="81">
        <v>3</v>
      </c>
      <c r="W147" s="81">
        <v>3</v>
      </c>
      <c r="X147" s="81">
        <f t="shared" si="68"/>
        <v>24</v>
      </c>
      <c r="Y147" s="82">
        <f t="shared" si="69"/>
        <v>47</v>
      </c>
    </row>
    <row r="148" spans="1:26" ht="15.75" hidden="1">
      <c r="A148" t="s">
        <v>1</v>
      </c>
      <c r="B148" s="133" t="s">
        <v>153</v>
      </c>
      <c r="C148" s="41" t="s">
        <v>46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32">
        <f>SUM(D148:L148)</f>
        <v>0</v>
      </c>
      <c r="N148" s="32" t="str">
        <f>C148</f>
        <v>Score 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32">
        <f>SUM(O148:W148)</f>
        <v>0</v>
      </c>
      <c r="Y148" s="83">
        <f t="shared" si="69"/>
        <v>0</v>
      </c>
      <c r="Z148">
        <f>Y148-$Y$7</f>
        <v>-72</v>
      </c>
    </row>
    <row r="149" spans="2:25" ht="15.75" hidden="1" thickBot="1">
      <c r="B149" s="88"/>
      <c r="C149" s="90" t="s">
        <v>47</v>
      </c>
      <c r="D149" s="85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85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85" t="str">
        <f t="shared" si="108"/>
        <v>  </v>
      </c>
      <c r="G149" s="85" t="str">
        <f t="shared" si="108"/>
        <v>  </v>
      </c>
      <c r="H149" s="85" t="str">
        <f t="shared" si="108"/>
        <v>  </v>
      </c>
      <c r="I149" s="85" t="str">
        <f t="shared" si="108"/>
        <v>  </v>
      </c>
      <c r="J149" s="85" t="str">
        <f t="shared" si="108"/>
        <v>  </v>
      </c>
      <c r="K149" s="85" t="str">
        <f t="shared" si="108"/>
        <v>  </v>
      </c>
      <c r="L149" s="85" t="str">
        <f t="shared" si="108"/>
        <v>  </v>
      </c>
      <c r="M149" s="85">
        <f t="shared" si="66"/>
        <v>0</v>
      </c>
      <c r="N149" s="90" t="str">
        <f t="shared" si="67"/>
        <v>Stableford </v>
      </c>
      <c r="O149" s="85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85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85" t="str">
        <f t="shared" si="109"/>
        <v>  </v>
      </c>
      <c r="R149" s="85" t="str">
        <f t="shared" si="109"/>
        <v>  </v>
      </c>
      <c r="S149" s="85" t="str">
        <f t="shared" si="109"/>
        <v>  </v>
      </c>
      <c r="T149" s="85" t="str">
        <f t="shared" si="109"/>
        <v>  </v>
      </c>
      <c r="U149" s="85" t="str">
        <f t="shared" si="109"/>
        <v>  </v>
      </c>
      <c r="V149" s="85" t="str">
        <f t="shared" si="109"/>
        <v>  </v>
      </c>
      <c r="W149" s="85" t="str">
        <f t="shared" si="109"/>
        <v>  </v>
      </c>
      <c r="X149" s="85">
        <f t="shared" si="68"/>
        <v>0</v>
      </c>
      <c r="Y149" s="86">
        <f t="shared" si="69"/>
        <v>0</v>
      </c>
    </row>
    <row r="150" spans="2:25" ht="15" hidden="1">
      <c r="B150" s="80"/>
      <c r="C150" s="97" t="s">
        <v>45</v>
      </c>
      <c r="D150" s="91">
        <v>1</v>
      </c>
      <c r="E150" s="91">
        <v>1</v>
      </c>
      <c r="F150" s="91">
        <v>1</v>
      </c>
      <c r="G150" s="91">
        <v>1</v>
      </c>
      <c r="H150" s="91">
        <v>2</v>
      </c>
      <c r="I150" s="91">
        <v>1</v>
      </c>
      <c r="J150" s="91">
        <v>1</v>
      </c>
      <c r="K150" s="91">
        <v>1</v>
      </c>
      <c r="L150" s="91">
        <v>1</v>
      </c>
      <c r="M150" s="91">
        <f t="shared" si="66"/>
        <v>10</v>
      </c>
      <c r="N150" s="97" t="str">
        <f t="shared" si="67"/>
        <v>Coups rendus </v>
      </c>
      <c r="O150" s="91">
        <v>1</v>
      </c>
      <c r="P150" s="91">
        <v>1</v>
      </c>
      <c r="Q150" s="91">
        <v>1</v>
      </c>
      <c r="R150" s="91">
        <v>1</v>
      </c>
      <c r="S150" s="91">
        <v>1</v>
      </c>
      <c r="T150" s="91">
        <v>2</v>
      </c>
      <c r="U150" s="91">
        <v>1</v>
      </c>
      <c r="V150" s="91">
        <v>1</v>
      </c>
      <c r="W150" s="91">
        <v>1</v>
      </c>
      <c r="X150" s="91">
        <f t="shared" si="68"/>
        <v>10</v>
      </c>
      <c r="Y150" s="92">
        <f t="shared" si="69"/>
        <v>20</v>
      </c>
    </row>
    <row r="151" spans="2:26" ht="15.75" hidden="1">
      <c r="B151" s="132" t="s">
        <v>155</v>
      </c>
      <c r="C151" s="41" t="s">
        <v>48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32">
        <f t="shared" si="66"/>
        <v>0</v>
      </c>
      <c r="N151" s="32" t="str">
        <f t="shared" si="67"/>
        <v>Score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32">
        <f t="shared" si="68"/>
        <v>0</v>
      </c>
      <c r="Y151" s="83">
        <f t="shared" si="69"/>
        <v>0</v>
      </c>
      <c r="Z151">
        <f>Y151-$Y$7</f>
        <v>-72</v>
      </c>
    </row>
    <row r="152" spans="2:25" ht="15.75" hidden="1" thickBot="1">
      <c r="B152" s="84"/>
      <c r="C152" s="98" t="s">
        <v>47</v>
      </c>
      <c r="D152" s="93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93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93" t="str">
        <f t="shared" si="110"/>
        <v>  </v>
      </c>
      <c r="G152" s="93" t="str">
        <f t="shared" si="110"/>
        <v>  </v>
      </c>
      <c r="H152" s="93" t="str">
        <f t="shared" si="110"/>
        <v>  </v>
      </c>
      <c r="I152" s="93" t="str">
        <f t="shared" si="110"/>
        <v>  </v>
      </c>
      <c r="J152" s="93" t="str">
        <f t="shared" si="110"/>
        <v>  </v>
      </c>
      <c r="K152" s="93" t="str">
        <f t="shared" si="110"/>
        <v>  </v>
      </c>
      <c r="L152" s="93" t="str">
        <f t="shared" si="110"/>
        <v>  </v>
      </c>
      <c r="M152" s="93">
        <f t="shared" si="66"/>
        <v>0</v>
      </c>
      <c r="N152" s="98" t="str">
        <f t="shared" si="67"/>
        <v>Stableford </v>
      </c>
      <c r="O152" s="93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93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93" t="str">
        <f t="shared" si="111"/>
        <v>  </v>
      </c>
      <c r="R152" s="93" t="str">
        <f t="shared" si="111"/>
        <v>  </v>
      </c>
      <c r="S152" s="93" t="str">
        <f t="shared" si="111"/>
        <v>  </v>
      </c>
      <c r="T152" s="93" t="str">
        <f t="shared" si="111"/>
        <v>  </v>
      </c>
      <c r="U152" s="93" t="str">
        <f t="shared" si="111"/>
        <v>  </v>
      </c>
      <c r="V152" s="93" t="str">
        <f t="shared" si="111"/>
        <v>  </v>
      </c>
      <c r="W152" s="93" t="str">
        <f t="shared" si="111"/>
        <v>  </v>
      </c>
      <c r="X152" s="93">
        <f t="shared" si="68"/>
        <v>0</v>
      </c>
      <c r="Y152" s="94">
        <f t="shared" si="69"/>
        <v>0</v>
      </c>
    </row>
    <row r="153" spans="2:25" ht="15" hidden="1">
      <c r="B153" s="87"/>
      <c r="C153" s="89" t="s">
        <v>45</v>
      </c>
      <c r="D153" s="81">
        <v>2</v>
      </c>
      <c r="E153" s="81">
        <v>2</v>
      </c>
      <c r="F153" s="81">
        <v>2</v>
      </c>
      <c r="G153" s="81">
        <v>3</v>
      </c>
      <c r="H153" s="81">
        <v>3</v>
      </c>
      <c r="I153" s="81">
        <v>2</v>
      </c>
      <c r="J153" s="81">
        <v>2</v>
      </c>
      <c r="K153" s="81">
        <v>2</v>
      </c>
      <c r="L153" s="81">
        <v>2</v>
      </c>
      <c r="M153" s="81">
        <f t="shared" si="66"/>
        <v>20</v>
      </c>
      <c r="N153" s="89" t="str">
        <f t="shared" si="67"/>
        <v>Coups rendus </v>
      </c>
      <c r="O153" s="81">
        <v>3</v>
      </c>
      <c r="P153" s="81">
        <v>3</v>
      </c>
      <c r="Q153" s="81">
        <v>2</v>
      </c>
      <c r="R153" s="81">
        <v>2</v>
      </c>
      <c r="S153" s="81">
        <v>2</v>
      </c>
      <c r="T153" s="81">
        <v>3</v>
      </c>
      <c r="U153" s="81">
        <v>2</v>
      </c>
      <c r="V153" s="81">
        <v>2</v>
      </c>
      <c r="W153" s="81">
        <v>2</v>
      </c>
      <c r="X153" s="81">
        <f t="shared" si="68"/>
        <v>21</v>
      </c>
      <c r="Y153" s="82">
        <f t="shared" si="69"/>
        <v>41</v>
      </c>
    </row>
    <row r="154" spans="1:26" ht="15.75" hidden="1">
      <c r="A154" t="s">
        <v>1</v>
      </c>
      <c r="B154" s="133" t="s">
        <v>158</v>
      </c>
      <c r="C154" s="41" t="s">
        <v>46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32">
        <f>SUM(D154:L154)</f>
        <v>0</v>
      </c>
      <c r="N154" s="32" t="str">
        <f>C154</f>
        <v>Score 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32">
        <f>SUM(O154:W154)</f>
        <v>0</v>
      </c>
      <c r="Y154" s="83">
        <f t="shared" si="69"/>
        <v>0</v>
      </c>
      <c r="Z154">
        <f>Y154-$Y$7</f>
        <v>-72</v>
      </c>
    </row>
    <row r="155" spans="2:25" ht="15.75" hidden="1" thickBot="1">
      <c r="B155" s="88"/>
      <c r="C155" s="90" t="s">
        <v>47</v>
      </c>
      <c r="D155" s="85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85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85" t="str">
        <f t="shared" si="112"/>
        <v>  </v>
      </c>
      <c r="G155" s="85" t="str">
        <f t="shared" si="112"/>
        <v>  </v>
      </c>
      <c r="H155" s="85" t="str">
        <f t="shared" si="112"/>
        <v>  </v>
      </c>
      <c r="I155" s="85" t="str">
        <f t="shared" si="112"/>
        <v>  </v>
      </c>
      <c r="J155" s="85" t="str">
        <f t="shared" si="112"/>
        <v>  </v>
      </c>
      <c r="K155" s="85" t="str">
        <f t="shared" si="112"/>
        <v>  </v>
      </c>
      <c r="L155" s="85" t="str">
        <f t="shared" si="112"/>
        <v>  </v>
      </c>
      <c r="M155" s="85">
        <f aca="true" t="shared" si="113" ref="M155:M173">SUM(D155:L155)</f>
        <v>0</v>
      </c>
      <c r="N155" s="90" t="str">
        <f aca="true" t="shared" si="114" ref="N155:N173">C155</f>
        <v>Stableford </v>
      </c>
      <c r="O155" s="85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85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85" t="str">
        <f t="shared" si="115"/>
        <v>  </v>
      </c>
      <c r="R155" s="85" t="str">
        <f t="shared" si="115"/>
        <v>  </v>
      </c>
      <c r="S155" s="85" t="str">
        <f t="shared" si="115"/>
        <v>  </v>
      </c>
      <c r="T155" s="85" t="str">
        <f t="shared" si="115"/>
        <v>  </v>
      </c>
      <c r="U155" s="85" t="str">
        <f t="shared" si="115"/>
        <v>  </v>
      </c>
      <c r="V155" s="85" t="str">
        <f t="shared" si="115"/>
        <v>  </v>
      </c>
      <c r="W155" s="85" t="str">
        <f t="shared" si="115"/>
        <v>  </v>
      </c>
      <c r="X155" s="85">
        <f aca="true" t="shared" si="116" ref="X155:X173">SUM(O155:W155)</f>
        <v>0</v>
      </c>
      <c r="Y155" s="86">
        <f aca="true" t="shared" si="117" ref="Y155:Y173">M155+X155</f>
        <v>0</v>
      </c>
    </row>
    <row r="156" spans="2:25" ht="15" hidden="1">
      <c r="B156" s="80"/>
      <c r="C156" s="97" t="s">
        <v>45</v>
      </c>
      <c r="D156" s="91">
        <v>1</v>
      </c>
      <c r="E156" s="91">
        <v>2</v>
      </c>
      <c r="F156" s="91">
        <v>2</v>
      </c>
      <c r="G156" s="91">
        <v>2</v>
      </c>
      <c r="H156" s="91">
        <v>2</v>
      </c>
      <c r="I156" s="91">
        <v>2</v>
      </c>
      <c r="J156" s="91">
        <v>1</v>
      </c>
      <c r="K156" s="91">
        <v>2</v>
      </c>
      <c r="L156" s="91">
        <v>2</v>
      </c>
      <c r="M156" s="91">
        <f t="shared" si="113"/>
        <v>16</v>
      </c>
      <c r="N156" s="97" t="str">
        <f t="shared" si="114"/>
        <v>Coups rendus </v>
      </c>
      <c r="O156" s="91">
        <v>2</v>
      </c>
      <c r="P156" s="91">
        <v>2</v>
      </c>
      <c r="Q156" s="91">
        <v>1</v>
      </c>
      <c r="R156" s="91">
        <v>2</v>
      </c>
      <c r="S156" s="91">
        <v>2</v>
      </c>
      <c r="T156" s="91">
        <v>2</v>
      </c>
      <c r="U156" s="91">
        <v>1</v>
      </c>
      <c r="V156" s="91">
        <v>2</v>
      </c>
      <c r="W156" s="91">
        <v>2</v>
      </c>
      <c r="X156" s="91">
        <f t="shared" si="116"/>
        <v>16</v>
      </c>
      <c r="Y156" s="92">
        <f t="shared" si="117"/>
        <v>32</v>
      </c>
    </row>
    <row r="157" spans="2:26" ht="15.75" hidden="1">
      <c r="B157" s="132" t="s">
        <v>164</v>
      </c>
      <c r="C157" s="41" t="s">
        <v>48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32">
        <f t="shared" si="113"/>
        <v>0</v>
      </c>
      <c r="N157" s="32" t="str">
        <f t="shared" si="114"/>
        <v>Score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32">
        <f t="shared" si="116"/>
        <v>0</v>
      </c>
      <c r="Y157" s="83">
        <f t="shared" si="117"/>
        <v>0</v>
      </c>
      <c r="Z157">
        <f>Y157-$Y$7</f>
        <v>-72</v>
      </c>
    </row>
    <row r="158" spans="2:25" ht="15.75" hidden="1" thickBot="1">
      <c r="B158" s="84"/>
      <c r="C158" s="98" t="s">
        <v>47</v>
      </c>
      <c r="D158" s="93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93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93" t="str">
        <f t="shared" si="118"/>
        <v>  </v>
      </c>
      <c r="G158" s="93" t="str">
        <f t="shared" si="118"/>
        <v>  </v>
      </c>
      <c r="H158" s="93" t="str">
        <f t="shared" si="118"/>
        <v>  </v>
      </c>
      <c r="I158" s="93" t="str">
        <f t="shared" si="118"/>
        <v>  </v>
      </c>
      <c r="J158" s="93" t="str">
        <f t="shared" si="118"/>
        <v>  </v>
      </c>
      <c r="K158" s="93" t="str">
        <f t="shared" si="118"/>
        <v>  </v>
      </c>
      <c r="L158" s="93" t="str">
        <f t="shared" si="118"/>
        <v>  </v>
      </c>
      <c r="M158" s="93">
        <f t="shared" si="113"/>
        <v>0</v>
      </c>
      <c r="N158" s="98" t="str">
        <f t="shared" si="114"/>
        <v>Stableford </v>
      </c>
      <c r="O158" s="93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93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93" t="str">
        <f t="shared" si="119"/>
        <v>  </v>
      </c>
      <c r="R158" s="93" t="str">
        <f t="shared" si="119"/>
        <v>  </v>
      </c>
      <c r="S158" s="93" t="str">
        <f t="shared" si="119"/>
        <v>  </v>
      </c>
      <c r="T158" s="93" t="str">
        <f t="shared" si="119"/>
        <v>  </v>
      </c>
      <c r="U158" s="93" t="str">
        <f t="shared" si="119"/>
        <v>  </v>
      </c>
      <c r="V158" s="93" t="str">
        <f t="shared" si="119"/>
        <v>  </v>
      </c>
      <c r="W158" s="93" t="str">
        <f t="shared" si="119"/>
        <v>  </v>
      </c>
      <c r="X158" s="93">
        <f t="shared" si="116"/>
        <v>0</v>
      </c>
      <c r="Y158" s="94">
        <f t="shared" si="117"/>
        <v>0</v>
      </c>
    </row>
    <row r="159" spans="2:25" ht="15">
      <c r="B159" s="87"/>
      <c r="C159" s="89" t="s">
        <v>45</v>
      </c>
      <c r="D159" s="81">
        <v>2</v>
      </c>
      <c r="E159" s="81">
        <v>2</v>
      </c>
      <c r="F159" s="81">
        <v>2</v>
      </c>
      <c r="G159" s="81">
        <v>2</v>
      </c>
      <c r="H159" s="81">
        <v>2</v>
      </c>
      <c r="I159" s="81">
        <v>2</v>
      </c>
      <c r="J159" s="81">
        <v>2</v>
      </c>
      <c r="K159" s="81">
        <v>2</v>
      </c>
      <c r="L159" s="81">
        <v>2</v>
      </c>
      <c r="M159" s="81">
        <f t="shared" si="113"/>
        <v>18</v>
      </c>
      <c r="N159" s="89" t="str">
        <f t="shared" si="114"/>
        <v>Coups rendus </v>
      </c>
      <c r="O159" s="81">
        <v>2</v>
      </c>
      <c r="P159" s="81">
        <v>2</v>
      </c>
      <c r="Q159" s="81">
        <v>2</v>
      </c>
      <c r="R159" s="81">
        <v>2</v>
      </c>
      <c r="S159" s="81">
        <v>2</v>
      </c>
      <c r="T159" s="81">
        <v>3</v>
      </c>
      <c r="U159" s="81">
        <v>2</v>
      </c>
      <c r="V159" s="81">
        <v>2</v>
      </c>
      <c r="W159" s="81">
        <v>2</v>
      </c>
      <c r="X159" s="81">
        <f t="shared" si="116"/>
        <v>19</v>
      </c>
      <c r="Y159" s="82">
        <f t="shared" si="117"/>
        <v>37</v>
      </c>
    </row>
    <row r="160" spans="1:26" ht="15.75">
      <c r="A160" t="s">
        <v>1</v>
      </c>
      <c r="B160" s="133" t="s">
        <v>169</v>
      </c>
      <c r="C160" s="41" t="s">
        <v>46</v>
      </c>
      <c r="D160" s="41">
        <v>9</v>
      </c>
      <c r="E160" s="41">
        <v>8</v>
      </c>
      <c r="F160" s="41">
        <v>8</v>
      </c>
      <c r="G160" s="41">
        <v>4</v>
      </c>
      <c r="H160" s="41">
        <v>7</v>
      </c>
      <c r="I160" s="41">
        <v>5</v>
      </c>
      <c r="J160" s="41">
        <v>7</v>
      </c>
      <c r="K160" s="41">
        <v>7</v>
      </c>
      <c r="L160" s="41">
        <v>7</v>
      </c>
      <c r="M160" s="32">
        <f t="shared" si="113"/>
        <v>62</v>
      </c>
      <c r="N160" s="32" t="str">
        <f t="shared" si="114"/>
        <v>Score </v>
      </c>
      <c r="O160" s="41">
        <v>8</v>
      </c>
      <c r="P160" s="41">
        <v>8</v>
      </c>
      <c r="Q160" s="41">
        <v>5</v>
      </c>
      <c r="R160" s="41">
        <v>9</v>
      </c>
      <c r="S160" s="41">
        <v>3</v>
      </c>
      <c r="T160" s="41">
        <v>8</v>
      </c>
      <c r="U160" s="41">
        <v>8</v>
      </c>
      <c r="V160" s="41">
        <v>8</v>
      </c>
      <c r="W160" s="41">
        <v>4</v>
      </c>
      <c r="X160" s="32">
        <f t="shared" si="116"/>
        <v>61</v>
      </c>
      <c r="Y160" s="83">
        <f t="shared" si="117"/>
        <v>123</v>
      </c>
      <c r="Z160">
        <f>Y160-$Y$7</f>
        <v>51</v>
      </c>
    </row>
    <row r="161" spans="2:25" ht="15.75" thickBot="1">
      <c r="B161" s="88"/>
      <c r="C161" s="90" t="s">
        <v>47</v>
      </c>
      <c r="D161" s="85">
        <f>IF((D160-(D$7+D159))=-1,3,(IF((D160-(D$7+D159))=-2,4,(IF((D160-(D$7+D159))=-3,5,(IF((D160-(D$7+D159))=0,2,(IF((D160-(D$7+D159))=1,1,(IF((D160-(D$7+D159))=2,0,(IF((D160-(D$7+D159))=3," ","  ")))))))))))))</f>
        <v>0</v>
      </c>
      <c r="E161" s="85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0</v>
      </c>
      <c r="F161" s="85">
        <f t="shared" si="120"/>
        <v>0</v>
      </c>
      <c r="G161" s="85">
        <f t="shared" si="120"/>
        <v>3</v>
      </c>
      <c r="H161" s="85">
        <f t="shared" si="120"/>
        <v>1</v>
      </c>
      <c r="I161" s="85">
        <f t="shared" si="120"/>
        <v>2</v>
      </c>
      <c r="J161" s="85">
        <f t="shared" si="120"/>
        <v>2</v>
      </c>
      <c r="K161" s="85">
        <f t="shared" si="120"/>
        <v>1</v>
      </c>
      <c r="L161" s="85">
        <f t="shared" si="120"/>
        <v>1</v>
      </c>
      <c r="M161" s="85">
        <f t="shared" si="113"/>
        <v>10</v>
      </c>
      <c r="N161" s="90" t="str">
        <f t="shared" si="114"/>
        <v>Stableford </v>
      </c>
      <c r="O161" s="85">
        <f>IF((O160-(O$7+O159))=-1,3,(IF((O160-(O$7+O159))=-2,4,(IF((O160-(O$7+O159))=-3,5,(IF((O160-(O$7+O159))=0,2,(IF((O160-(O$7+O159))=1,1,(IF((O160-(O$7+O159))=2,0,(IF((O160-(O$7+O159))=3," ","  ")))))))))))))</f>
        <v>1</v>
      </c>
      <c r="P161" s="85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0</v>
      </c>
      <c r="Q161" s="85">
        <f t="shared" si="121"/>
        <v>2</v>
      </c>
      <c r="R161" s="85">
        <f t="shared" si="121"/>
        <v>0</v>
      </c>
      <c r="S161" s="85">
        <f t="shared" si="121"/>
        <v>4</v>
      </c>
      <c r="T161" s="85">
        <f t="shared" si="121"/>
        <v>1</v>
      </c>
      <c r="U161" s="85">
        <f t="shared" si="121"/>
        <v>1</v>
      </c>
      <c r="V161" s="85">
        <f t="shared" si="121"/>
        <v>0</v>
      </c>
      <c r="W161" s="85">
        <f t="shared" si="121"/>
        <v>3</v>
      </c>
      <c r="X161" s="85">
        <f t="shared" si="116"/>
        <v>12</v>
      </c>
      <c r="Y161" s="86">
        <f t="shared" si="117"/>
        <v>22</v>
      </c>
    </row>
    <row r="162" spans="2:25" ht="14.25" customHeight="1" hidden="1">
      <c r="B162" s="80"/>
      <c r="C162" s="97" t="s">
        <v>45</v>
      </c>
      <c r="D162" s="91">
        <v>1</v>
      </c>
      <c r="E162" s="91">
        <v>1</v>
      </c>
      <c r="F162" s="91">
        <v>2</v>
      </c>
      <c r="G162" s="91">
        <v>2</v>
      </c>
      <c r="H162" s="91">
        <v>2</v>
      </c>
      <c r="I162" s="91">
        <v>2</v>
      </c>
      <c r="J162" s="91">
        <v>1</v>
      </c>
      <c r="K162" s="91">
        <v>1</v>
      </c>
      <c r="L162" s="91">
        <v>2</v>
      </c>
      <c r="M162" s="91">
        <f t="shared" si="113"/>
        <v>14</v>
      </c>
      <c r="N162" s="97" t="str">
        <f t="shared" si="114"/>
        <v>Coups rendus </v>
      </c>
      <c r="O162" s="91">
        <v>2</v>
      </c>
      <c r="P162" s="91">
        <v>2</v>
      </c>
      <c r="Q162" s="91">
        <v>1</v>
      </c>
      <c r="R162" s="91">
        <v>1</v>
      </c>
      <c r="S162" s="91">
        <v>1</v>
      </c>
      <c r="T162" s="91">
        <v>2</v>
      </c>
      <c r="U162" s="91">
        <v>1</v>
      </c>
      <c r="V162" s="91">
        <v>2</v>
      </c>
      <c r="W162" s="91">
        <v>2</v>
      </c>
      <c r="X162" s="91">
        <f t="shared" si="116"/>
        <v>14</v>
      </c>
      <c r="Y162" s="92">
        <f t="shared" si="117"/>
        <v>28</v>
      </c>
    </row>
    <row r="163" spans="2:26" ht="15.75" hidden="1">
      <c r="B163" s="96" t="s">
        <v>84</v>
      </c>
      <c r="C163" s="41" t="s">
        <v>48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32">
        <f t="shared" si="113"/>
        <v>0</v>
      </c>
      <c r="N163" s="32" t="str">
        <f t="shared" si="114"/>
        <v>Score</v>
      </c>
      <c r="O163" s="41"/>
      <c r="P163" s="41"/>
      <c r="Q163" s="41"/>
      <c r="R163" s="41"/>
      <c r="S163" s="41"/>
      <c r="T163" s="41"/>
      <c r="U163" s="41"/>
      <c r="V163" s="41"/>
      <c r="W163" s="41"/>
      <c r="X163" s="32"/>
      <c r="Y163" s="83">
        <f t="shared" si="117"/>
        <v>0</v>
      </c>
      <c r="Z163">
        <f>Y163-$Y$7</f>
        <v>-72</v>
      </c>
    </row>
    <row r="164" spans="2:25" ht="15.75" hidden="1" thickBot="1">
      <c r="B164" s="84"/>
      <c r="C164" s="98" t="s">
        <v>47</v>
      </c>
      <c r="D164" s="93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93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93" t="str">
        <f t="shared" si="122"/>
        <v>  </v>
      </c>
      <c r="G164" s="93" t="str">
        <f t="shared" si="122"/>
        <v>  </v>
      </c>
      <c r="H164" s="93" t="str">
        <f t="shared" si="122"/>
        <v>  </v>
      </c>
      <c r="I164" s="93" t="str">
        <f t="shared" si="122"/>
        <v>  </v>
      </c>
      <c r="J164" s="93" t="str">
        <f t="shared" si="122"/>
        <v>  </v>
      </c>
      <c r="K164" s="93" t="str">
        <f t="shared" si="122"/>
        <v>  </v>
      </c>
      <c r="L164" s="93" t="str">
        <f t="shared" si="122"/>
        <v>  </v>
      </c>
      <c r="M164" s="93">
        <f t="shared" si="113"/>
        <v>0</v>
      </c>
      <c r="N164" s="98" t="str">
        <f t="shared" si="114"/>
        <v>Stableford </v>
      </c>
      <c r="O164" s="93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93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93" t="str">
        <f t="shared" si="123"/>
        <v>  </v>
      </c>
      <c r="R164" s="93" t="str">
        <f t="shared" si="123"/>
        <v>  </v>
      </c>
      <c r="S164" s="93" t="str">
        <f t="shared" si="123"/>
        <v>  </v>
      </c>
      <c r="T164" s="93" t="str">
        <f t="shared" si="123"/>
        <v>  </v>
      </c>
      <c r="U164" s="93" t="str">
        <f t="shared" si="123"/>
        <v>  </v>
      </c>
      <c r="V164" s="93" t="str">
        <f t="shared" si="123"/>
        <v>  </v>
      </c>
      <c r="W164" s="93" t="str">
        <f t="shared" si="123"/>
        <v>  </v>
      </c>
      <c r="X164" s="93">
        <f t="shared" si="116"/>
        <v>0</v>
      </c>
      <c r="Y164" s="94">
        <f t="shared" si="117"/>
        <v>0</v>
      </c>
    </row>
    <row r="165" spans="2:25" ht="15" hidden="1">
      <c r="B165" s="87"/>
      <c r="C165" s="89" t="s">
        <v>45</v>
      </c>
      <c r="D165" s="81">
        <v>2</v>
      </c>
      <c r="E165" s="81">
        <v>2</v>
      </c>
      <c r="F165" s="81">
        <v>2</v>
      </c>
      <c r="G165" s="81">
        <v>3</v>
      </c>
      <c r="H165" s="81">
        <v>3</v>
      </c>
      <c r="I165" s="81">
        <v>2</v>
      </c>
      <c r="J165" s="81">
        <v>2</v>
      </c>
      <c r="K165" s="81">
        <v>2</v>
      </c>
      <c r="L165" s="81">
        <v>2</v>
      </c>
      <c r="M165" s="81">
        <f t="shared" si="113"/>
        <v>20</v>
      </c>
      <c r="N165" s="89" t="str">
        <f t="shared" si="114"/>
        <v>Coups rendus </v>
      </c>
      <c r="O165" s="81">
        <v>2</v>
      </c>
      <c r="P165" s="81">
        <v>3</v>
      </c>
      <c r="Q165" s="81">
        <v>2</v>
      </c>
      <c r="R165" s="81">
        <v>2</v>
      </c>
      <c r="S165" s="81">
        <v>2</v>
      </c>
      <c r="T165" s="81">
        <v>3</v>
      </c>
      <c r="U165" s="81">
        <v>2</v>
      </c>
      <c r="V165" s="81">
        <v>2</v>
      </c>
      <c r="W165" s="81">
        <v>2</v>
      </c>
      <c r="X165" s="81">
        <f t="shared" si="116"/>
        <v>20</v>
      </c>
      <c r="Y165" s="82">
        <f t="shared" si="117"/>
        <v>40</v>
      </c>
    </row>
    <row r="166" spans="1:26" ht="15.75" hidden="1">
      <c r="A166" t="s">
        <v>1</v>
      </c>
      <c r="B166" s="95" t="s">
        <v>50</v>
      </c>
      <c r="C166" s="41" t="s">
        <v>46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32">
        <f t="shared" si="113"/>
        <v>0</v>
      </c>
      <c r="N166" s="32" t="str">
        <f t="shared" si="114"/>
        <v>Score 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32">
        <f t="shared" si="116"/>
        <v>0</v>
      </c>
      <c r="Y166" s="83">
        <f t="shared" si="117"/>
        <v>0</v>
      </c>
      <c r="Z166">
        <f>Y166-$Y$7</f>
        <v>-72</v>
      </c>
    </row>
    <row r="167" spans="2:25" ht="15.75" hidden="1" thickBot="1">
      <c r="B167" s="88"/>
      <c r="C167" s="90" t="s">
        <v>47</v>
      </c>
      <c r="D167" s="85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85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85" t="str">
        <f t="shared" si="124"/>
        <v>  </v>
      </c>
      <c r="G167" s="85" t="str">
        <f t="shared" si="124"/>
        <v>  </v>
      </c>
      <c r="H167" s="85" t="str">
        <f t="shared" si="124"/>
        <v>  </v>
      </c>
      <c r="I167" s="85" t="str">
        <f t="shared" si="124"/>
        <v>  </v>
      </c>
      <c r="J167" s="85" t="str">
        <f t="shared" si="124"/>
        <v>  </v>
      </c>
      <c r="K167" s="85" t="str">
        <f t="shared" si="124"/>
        <v>  </v>
      </c>
      <c r="L167" s="85" t="str">
        <f t="shared" si="124"/>
        <v>  </v>
      </c>
      <c r="M167" s="85">
        <f t="shared" si="113"/>
        <v>0</v>
      </c>
      <c r="N167" s="90" t="str">
        <f t="shared" si="114"/>
        <v>Stableford </v>
      </c>
      <c r="O167" s="85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85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85" t="str">
        <f t="shared" si="125"/>
        <v>  </v>
      </c>
      <c r="R167" s="85" t="str">
        <f t="shared" si="125"/>
        <v>  </v>
      </c>
      <c r="S167" s="85" t="str">
        <f t="shared" si="125"/>
        <v>  </v>
      </c>
      <c r="T167" s="85" t="str">
        <f t="shared" si="125"/>
        <v>  </v>
      </c>
      <c r="U167" s="85" t="str">
        <f t="shared" si="125"/>
        <v>  </v>
      </c>
      <c r="V167" s="85" t="str">
        <f t="shared" si="125"/>
        <v>  </v>
      </c>
      <c r="W167" s="85" t="str">
        <f t="shared" si="125"/>
        <v>  </v>
      </c>
      <c r="X167" s="85">
        <f t="shared" si="116"/>
        <v>0</v>
      </c>
      <c r="Y167" s="86">
        <f t="shared" si="117"/>
        <v>0</v>
      </c>
    </row>
    <row r="168" spans="2:25" ht="15" hidden="1">
      <c r="B168" s="80"/>
      <c r="C168" s="97" t="s">
        <v>45</v>
      </c>
      <c r="D168" s="91">
        <v>1</v>
      </c>
      <c r="E168" s="91">
        <v>1</v>
      </c>
      <c r="F168" s="91">
        <v>2</v>
      </c>
      <c r="G168" s="91">
        <v>2</v>
      </c>
      <c r="H168" s="91">
        <v>2</v>
      </c>
      <c r="I168" s="91">
        <v>2</v>
      </c>
      <c r="J168" s="91">
        <v>1</v>
      </c>
      <c r="K168" s="91">
        <v>1</v>
      </c>
      <c r="L168" s="91">
        <v>2</v>
      </c>
      <c r="M168" s="91">
        <f t="shared" si="113"/>
        <v>14</v>
      </c>
      <c r="N168" s="97" t="str">
        <f t="shared" si="114"/>
        <v>Coups rendus </v>
      </c>
      <c r="O168" s="91">
        <v>2</v>
      </c>
      <c r="P168" s="91">
        <v>2</v>
      </c>
      <c r="Q168" s="91">
        <v>1</v>
      </c>
      <c r="R168" s="91">
        <v>1</v>
      </c>
      <c r="S168" s="91">
        <v>1</v>
      </c>
      <c r="T168" s="91">
        <v>2</v>
      </c>
      <c r="U168" s="91">
        <v>1</v>
      </c>
      <c r="V168" s="91">
        <v>2</v>
      </c>
      <c r="W168" s="91">
        <v>2</v>
      </c>
      <c r="X168" s="91">
        <f t="shared" si="116"/>
        <v>14</v>
      </c>
      <c r="Y168" s="92">
        <f t="shared" si="117"/>
        <v>28</v>
      </c>
    </row>
    <row r="169" spans="2:26" ht="15.75" hidden="1">
      <c r="B169" s="96" t="s">
        <v>51</v>
      </c>
      <c r="C169" s="41" t="s">
        <v>48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32">
        <f t="shared" si="113"/>
        <v>0</v>
      </c>
      <c r="N169" s="32" t="str">
        <f t="shared" si="114"/>
        <v>Score</v>
      </c>
      <c r="O169" s="41"/>
      <c r="P169" s="41"/>
      <c r="Q169" s="41"/>
      <c r="R169" s="41"/>
      <c r="S169" s="41"/>
      <c r="T169" s="41"/>
      <c r="U169" s="41"/>
      <c r="V169" s="41"/>
      <c r="W169" s="41"/>
      <c r="X169" s="32">
        <f t="shared" si="116"/>
        <v>0</v>
      </c>
      <c r="Y169" s="83">
        <f t="shared" si="117"/>
        <v>0</v>
      </c>
      <c r="Z169">
        <f>Y169-$Y$7</f>
        <v>-72</v>
      </c>
    </row>
    <row r="170" spans="2:25" ht="15.75" hidden="1" thickBot="1">
      <c r="B170" s="84"/>
      <c r="C170" s="98" t="s">
        <v>47</v>
      </c>
      <c r="D170" s="93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93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93" t="str">
        <f t="shared" si="126"/>
        <v>  </v>
      </c>
      <c r="G170" s="93" t="str">
        <f t="shared" si="126"/>
        <v>  </v>
      </c>
      <c r="H170" s="93" t="str">
        <f t="shared" si="126"/>
        <v>  </v>
      </c>
      <c r="I170" s="93" t="str">
        <f t="shared" si="126"/>
        <v>  </v>
      </c>
      <c r="J170" s="93" t="str">
        <f t="shared" si="126"/>
        <v>  </v>
      </c>
      <c r="K170" s="93" t="str">
        <f t="shared" si="126"/>
        <v>  </v>
      </c>
      <c r="L170" s="93" t="str">
        <f t="shared" si="126"/>
        <v>  </v>
      </c>
      <c r="M170" s="93">
        <f t="shared" si="113"/>
        <v>0</v>
      </c>
      <c r="N170" s="98" t="str">
        <f t="shared" si="114"/>
        <v>Stableford </v>
      </c>
      <c r="O170" s="93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93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93" t="str">
        <f t="shared" si="127"/>
        <v>  </v>
      </c>
      <c r="R170" s="93" t="str">
        <f t="shared" si="127"/>
        <v>  </v>
      </c>
      <c r="S170" s="93" t="str">
        <f t="shared" si="127"/>
        <v>  </v>
      </c>
      <c r="T170" s="93" t="str">
        <f t="shared" si="127"/>
        <v>  </v>
      </c>
      <c r="U170" s="93" t="str">
        <f t="shared" si="127"/>
        <v>  </v>
      </c>
      <c r="V170" s="93" t="str">
        <f t="shared" si="127"/>
        <v>  </v>
      </c>
      <c r="W170" s="93" t="str">
        <f t="shared" si="127"/>
        <v>  </v>
      </c>
      <c r="X170" s="93">
        <f t="shared" si="116"/>
        <v>0</v>
      </c>
      <c r="Y170" s="94">
        <f t="shared" si="117"/>
        <v>0</v>
      </c>
    </row>
    <row r="171" spans="2:25" ht="15" hidden="1">
      <c r="B171" s="87"/>
      <c r="C171" s="89" t="s">
        <v>45</v>
      </c>
      <c r="D171" s="81">
        <v>2</v>
      </c>
      <c r="E171" s="81">
        <v>2</v>
      </c>
      <c r="F171" s="81">
        <v>2</v>
      </c>
      <c r="G171" s="81">
        <v>3</v>
      </c>
      <c r="H171" s="81">
        <v>3</v>
      </c>
      <c r="I171" s="81">
        <v>2</v>
      </c>
      <c r="J171" s="81">
        <v>2</v>
      </c>
      <c r="K171" s="81">
        <v>2</v>
      </c>
      <c r="L171" s="81">
        <v>2</v>
      </c>
      <c r="M171" s="81">
        <f t="shared" si="113"/>
        <v>20</v>
      </c>
      <c r="N171" s="89" t="str">
        <f t="shared" si="114"/>
        <v>Coups rendus </v>
      </c>
      <c r="O171" s="81">
        <v>3</v>
      </c>
      <c r="P171" s="81">
        <v>3</v>
      </c>
      <c r="Q171" s="81">
        <v>2</v>
      </c>
      <c r="R171" s="81">
        <v>2</v>
      </c>
      <c r="S171" s="81">
        <v>2</v>
      </c>
      <c r="T171" s="81">
        <v>3</v>
      </c>
      <c r="U171" s="81">
        <v>2</v>
      </c>
      <c r="V171" s="81">
        <v>2</v>
      </c>
      <c r="W171" s="81">
        <v>2</v>
      </c>
      <c r="X171" s="81">
        <f t="shared" si="116"/>
        <v>21</v>
      </c>
      <c r="Y171" s="82">
        <f t="shared" si="117"/>
        <v>41</v>
      </c>
    </row>
    <row r="172" spans="1:26" ht="15.75" hidden="1">
      <c r="A172" t="s">
        <v>1</v>
      </c>
      <c r="B172" s="95" t="s">
        <v>88</v>
      </c>
      <c r="C172" s="41" t="s">
        <v>46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32">
        <f t="shared" si="113"/>
        <v>0</v>
      </c>
      <c r="N172" s="32" t="str">
        <f t="shared" si="114"/>
        <v>Score 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32">
        <f t="shared" si="116"/>
        <v>0</v>
      </c>
      <c r="Y172" s="83">
        <f t="shared" si="117"/>
        <v>0</v>
      </c>
      <c r="Z172">
        <f>Y172-$Y$7</f>
        <v>-72</v>
      </c>
    </row>
    <row r="173" spans="2:25" ht="15.75" hidden="1" thickBot="1">
      <c r="B173" s="88"/>
      <c r="C173" s="90" t="s">
        <v>47</v>
      </c>
      <c r="D173" s="85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85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85" t="str">
        <f t="shared" si="128"/>
        <v>  </v>
      </c>
      <c r="G173" s="85" t="str">
        <f t="shared" si="128"/>
        <v>  </v>
      </c>
      <c r="H173" s="85" t="str">
        <f t="shared" si="128"/>
        <v>  </v>
      </c>
      <c r="I173" s="85" t="str">
        <f t="shared" si="128"/>
        <v>  </v>
      </c>
      <c r="J173" s="85" t="str">
        <f t="shared" si="128"/>
        <v>  </v>
      </c>
      <c r="K173" s="85" t="str">
        <f t="shared" si="128"/>
        <v>  </v>
      </c>
      <c r="L173" s="85" t="str">
        <f t="shared" si="128"/>
        <v>  </v>
      </c>
      <c r="M173" s="85">
        <f t="shared" si="113"/>
        <v>0</v>
      </c>
      <c r="N173" s="90" t="str">
        <f t="shared" si="114"/>
        <v>Stableford </v>
      </c>
      <c r="O173" s="85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85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85" t="str">
        <f t="shared" si="129"/>
        <v>  </v>
      </c>
      <c r="R173" s="85" t="str">
        <f t="shared" si="129"/>
        <v>  </v>
      </c>
      <c r="S173" s="85" t="str">
        <f t="shared" si="129"/>
        <v>  </v>
      </c>
      <c r="T173" s="85" t="str">
        <f t="shared" si="129"/>
        <v>  </v>
      </c>
      <c r="U173" s="85" t="str">
        <f t="shared" si="129"/>
        <v>  </v>
      </c>
      <c r="V173" s="85" t="str">
        <f t="shared" si="129"/>
        <v>  </v>
      </c>
      <c r="W173" s="85" t="str">
        <f t="shared" si="129"/>
        <v>  </v>
      </c>
      <c r="X173" s="85">
        <f t="shared" si="116"/>
        <v>0</v>
      </c>
      <c r="Y173" s="86">
        <f t="shared" si="117"/>
        <v>0</v>
      </c>
    </row>
    <row r="174" spans="2:25" ht="15" hidden="1">
      <c r="B174" s="40"/>
      <c r="C174" s="269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69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</row>
    <row r="175" ht="16.5" customHeight="1" thickBot="1">
      <c r="AB175" s="2" t="s">
        <v>42</v>
      </c>
    </row>
    <row r="176" spans="9:32" ht="48.75" thickBot="1">
      <c r="I176" s="72" t="s">
        <v>0</v>
      </c>
      <c r="J176" s="33" t="s">
        <v>28</v>
      </c>
      <c r="K176" s="33" t="s">
        <v>3</v>
      </c>
      <c r="L176" s="33" t="s">
        <v>24</v>
      </c>
      <c r="N176" s="61" t="s">
        <v>168</v>
      </c>
      <c r="AA176" s="63" t="s">
        <v>80</v>
      </c>
      <c r="AB176" s="63" t="s">
        <v>79</v>
      </c>
      <c r="AC176" s="63" t="s">
        <v>33</v>
      </c>
      <c r="AD176" s="63" t="s">
        <v>78</v>
      </c>
      <c r="AE176" s="63" t="s">
        <v>32</v>
      </c>
      <c r="AF176" s="63" t="s">
        <v>92</v>
      </c>
    </row>
    <row r="177" spans="3:32" ht="15">
      <c r="C177" s="1" t="s">
        <v>19</v>
      </c>
      <c r="D177" s="20" t="s">
        <v>20</v>
      </c>
      <c r="E177" s="19" t="s">
        <v>21</v>
      </c>
      <c r="F177" s="21" t="s">
        <v>22</v>
      </c>
      <c r="G177" s="22" t="s">
        <v>23</v>
      </c>
      <c r="H177" s="129">
        <v>36</v>
      </c>
      <c r="I177" s="272" t="str">
        <f>B10</f>
        <v>ASer</v>
      </c>
      <c r="J177" s="183">
        <v>21.900000000000002</v>
      </c>
      <c r="K177" s="58">
        <f aca="true" t="shared" si="130" ref="K177:K208">IF(J177&gt;36,($H$177+(J177-36)),((J177*($E$178)/113))+($E$179-$Y$7))</f>
        <v>25.182300884955747</v>
      </c>
      <c r="L177" s="57">
        <f>IF(J177&lt;4.5,1,(IF(J177&lt;11.5,2,(IF(J177&lt;18.5,3,(IF(J177&lt;26.5,4,(IF(J177&lt;37,5,6)))))))))</f>
        <v>4</v>
      </c>
      <c r="N177" s="62">
        <f>IF(Y10=0,J177,(IF(J177&gt;36,(J177-AB177),(IF(AE177&gt;0,(J177-((AE177))*(AB177)),(IF(AD177&lt;AC177,(J177+AA177),J177)))))))</f>
        <v>22.000000000000004</v>
      </c>
      <c r="AA177" s="64">
        <f aca="true" t="shared" si="131" ref="AA177:AA209">IF(J177&lt;26.5,0.1,(IF(J177&lt;37,0.2,0)))</f>
        <v>0.1</v>
      </c>
      <c r="AB177" s="64">
        <f>IF(Y11=0,0,(IF(J177&lt;4.5,0.1,(IF(J177&lt;11.5,0.2,(IF(J177&lt;18.5,0.3,(IF(J177&lt;26.5,0.4,(IF(J177&lt;36.1,0.5,((Y11-36)))))))))))))</f>
        <v>0.4</v>
      </c>
      <c r="AC177" s="64">
        <f>IF(J177&lt;4.5,(-1+$E$180),(IF(J177&lt;11.5,(-2+$E$180),(IF(J177&lt;18.5,(-3+$E$180),(IF(J177&lt;26.5,(-4+$E$180),(IF(J177&lt;36.1,(-5+$E$180),0)))))))))</f>
        <v>-4</v>
      </c>
      <c r="AD177" s="64">
        <f>Y11-36</f>
        <v>-14</v>
      </c>
      <c r="AE177" s="64">
        <f>IF(AD177&gt;0,(AD177),0)</f>
        <v>0</v>
      </c>
      <c r="AF177" s="65">
        <v>23.900000000000002</v>
      </c>
    </row>
    <row r="178" spans="3:32" ht="15">
      <c r="C178" s="1" t="s">
        <v>9</v>
      </c>
      <c r="D178" s="20">
        <v>132</v>
      </c>
      <c r="E178" s="23">
        <v>132</v>
      </c>
      <c r="F178" s="23">
        <v>127</v>
      </c>
      <c r="G178" s="23">
        <v>125</v>
      </c>
      <c r="H178" s="130">
        <f>IF(H177&gt;60,54,((H177*$E$178)/113)+$E$179-$Y$7)</f>
        <v>41.653097345132736</v>
      </c>
      <c r="I178" s="271" t="str">
        <f>B13</f>
        <v>STry</v>
      </c>
      <c r="J178" s="183">
        <v>19.100000000000012</v>
      </c>
      <c r="K178" s="58">
        <f t="shared" si="130"/>
        <v>21.91150442477877</v>
      </c>
      <c r="L178" s="59">
        <f aca="true" t="shared" si="132" ref="L178:L209">IF(J178&lt;4.5,1,(IF(J178&lt;11.5,2,(IF(J178&lt;18.5,3,(IF(J178&lt;26.5,4,(IF(J178&lt;37,5,6)))))))))</f>
        <v>4</v>
      </c>
      <c r="N178" s="62">
        <f>IF(Y13=0,J178,(IF(J178&gt;36,(J178-AB178),(IF(AE178&gt;0,(J178-((AE178))*(AB178)),(IF(AD178&lt;AC178,(J178+AA178),J178)))))))</f>
        <v>19.200000000000014</v>
      </c>
      <c r="AA178" s="64">
        <f t="shared" si="131"/>
        <v>0.1</v>
      </c>
      <c r="AB178" s="64">
        <f>IF(Y14=0,0,(IF(J178&lt;4.5,0.1,(IF(J178&lt;11.5,0.2,(IF(J178&lt;18.5,0.3,(IF(J178&lt;26.5,0.4,(IF(J178&lt;37,0.5,((Y14-36)))))))))))))</f>
        <v>0.4</v>
      </c>
      <c r="AC178" s="64">
        <f aca="true" t="shared" si="133" ref="AC178:AC231">IF(J178&lt;4.5,(-1+$E$180),(IF(J178&lt;11.5,(-2+$E$180),(IF(J178&lt;18.5,(-3+$E$180),(IF(J178&lt;26.5,(-4+$E$180),(IF(J178&lt;36.1,(-5+$E$180),0)))))))))</f>
        <v>-4</v>
      </c>
      <c r="AD178" s="64">
        <f>Y14-36</f>
        <v>-8</v>
      </c>
      <c r="AE178" s="64">
        <f aca="true" t="shared" si="134" ref="AE178:AE231">IF(AD178&gt;0,(AD178),0)</f>
        <v>0</v>
      </c>
      <c r="AF178" s="65">
        <v>19.3</v>
      </c>
    </row>
    <row r="179" spans="3:32" ht="15">
      <c r="C179" s="1" t="s">
        <v>10</v>
      </c>
      <c r="D179" s="20">
        <v>72.3</v>
      </c>
      <c r="E179" s="23">
        <v>71.6</v>
      </c>
      <c r="F179" s="23">
        <v>73.2</v>
      </c>
      <c r="G179" s="23">
        <v>72.6</v>
      </c>
      <c r="I179" s="125" t="str">
        <f>B16</f>
        <v>MGui</v>
      </c>
      <c r="J179" s="183">
        <v>22.60000000000001</v>
      </c>
      <c r="K179" s="58">
        <f t="shared" si="130"/>
        <v>26.000000000000004</v>
      </c>
      <c r="L179" s="59">
        <f t="shared" si="132"/>
        <v>4</v>
      </c>
      <c r="N179" s="62">
        <f>IF(Y16=0,J179,(IF(J179&gt;36,(J179-AB179),(IF(AE179&gt;0,(J179-((AE179))*(AB179)),(IF(AD179&lt;AC179,(J179+AA179),J179)))))))</f>
        <v>22.60000000000001</v>
      </c>
      <c r="AA179" s="64">
        <f t="shared" si="131"/>
        <v>0.1</v>
      </c>
      <c r="AB179" s="64">
        <f>IF(Y17=0,0,(IF(J179&lt;4.5,0.1,(IF(J179&lt;11.5,0.2,(IF(J179&lt;18.5,0.3,(IF(J179&lt;26.5,0.4,(IF(J179&lt;37,0.5,((Y17-36)))))))))))))</f>
        <v>0</v>
      </c>
      <c r="AC179" s="64">
        <f t="shared" si="133"/>
        <v>-4</v>
      </c>
      <c r="AD179" s="64">
        <f>Y17-36</f>
        <v>-36</v>
      </c>
      <c r="AE179" s="64">
        <f t="shared" si="134"/>
        <v>0</v>
      </c>
      <c r="AF179" s="65">
        <v>25.2</v>
      </c>
    </row>
    <row r="180" spans="3:32" ht="15">
      <c r="C180" s="103" t="s">
        <v>71</v>
      </c>
      <c r="D180" s="104"/>
      <c r="E180" s="104">
        <v>0</v>
      </c>
      <c r="F180" s="23"/>
      <c r="G180" s="23"/>
      <c r="I180" s="271" t="str">
        <f>B19</f>
        <v>JPBra</v>
      </c>
      <c r="J180" s="183">
        <v>13.5</v>
      </c>
      <c r="K180" s="58">
        <f t="shared" si="130"/>
        <v>15.369911504424772</v>
      </c>
      <c r="L180" s="59">
        <f t="shared" si="132"/>
        <v>3</v>
      </c>
      <c r="N180" s="62">
        <f>IF(Y19=0,J180,(IF(J180&gt;36,(J180-AB180),(IF(AE180&gt;0,(J180-((AE180))*(AB180)),(IF(AD180&lt;AC180,(J180+AA180),J180)))))))</f>
        <v>13.6</v>
      </c>
      <c r="AA180" s="64">
        <f t="shared" si="131"/>
        <v>0.1</v>
      </c>
      <c r="AB180" s="64">
        <f>IF(Y20=0,0,(IF(J180&lt;4.5,0.1,(IF(J180&lt;11.5,0.2,(IF(J180&lt;18.5,0.3,(IF(J180&lt;26.5,0.4,(IF(J180&lt;37,0.5,((Y20-36)))))))))))))</f>
        <v>0.3</v>
      </c>
      <c r="AC180" s="64">
        <f t="shared" si="133"/>
        <v>-3</v>
      </c>
      <c r="AD180" s="64">
        <f>Y20-36</f>
        <v>-14</v>
      </c>
      <c r="AE180" s="64">
        <f t="shared" si="134"/>
        <v>0</v>
      </c>
      <c r="AF180" s="65">
        <v>37</v>
      </c>
    </row>
    <row r="181" spans="9:32" ht="15">
      <c r="I181" s="125" t="str">
        <f>B22</f>
        <v>ARaf </v>
      </c>
      <c r="J181" s="183">
        <v>17.500000000000004</v>
      </c>
      <c r="K181" s="58">
        <f t="shared" si="130"/>
        <v>20.042477876106194</v>
      </c>
      <c r="L181" s="59">
        <f t="shared" si="132"/>
        <v>3</v>
      </c>
      <c r="N181" s="62">
        <f>IF(Y22=0,J181,(IF(J181&gt;36,(J181-AB181),(IF(AE181&gt;0,(J181-((AE181))*(AB181)),(IF(AD181&lt;AC181,(J181+AA181),J181)))))))</f>
        <v>17.500000000000004</v>
      </c>
      <c r="AA181" s="64">
        <f t="shared" si="131"/>
        <v>0.1</v>
      </c>
      <c r="AB181" s="64">
        <f>IF(Y23=0,0,(IF(J181&lt;4.5,0.1,(IF(J181&lt;11.5,0.2,(IF(J181&lt;18.5,0.3,(IF(J181&lt;26.5,0.4,(IF(J181&lt;37,0.5,((Y23-36)))))))))))))</f>
        <v>0</v>
      </c>
      <c r="AC181" s="64">
        <f t="shared" si="133"/>
        <v>-3</v>
      </c>
      <c r="AD181" s="64">
        <f>Y23-36</f>
        <v>-36</v>
      </c>
      <c r="AE181" s="64">
        <f t="shared" si="134"/>
        <v>0</v>
      </c>
      <c r="AF181" s="65">
        <v>16.4</v>
      </c>
    </row>
    <row r="182" spans="9:32" ht="15">
      <c r="I182" s="125" t="str">
        <f>B25</f>
        <v>PThi</v>
      </c>
      <c r="J182" s="183">
        <v>24.800000000000008</v>
      </c>
      <c r="K182" s="58">
        <f t="shared" si="130"/>
        <v>28.56991150442478</v>
      </c>
      <c r="L182" s="59">
        <f t="shared" si="132"/>
        <v>4</v>
      </c>
      <c r="N182" s="62">
        <f>IF(Y25=0,J182,(IF(J182&gt;36,(J182-AB182),(IF(AE182&gt;0,(J182-((AE182))*(AB182)),(IF(AD182&lt;AC182,(J182+AA182),J182)))))))</f>
        <v>24.800000000000008</v>
      </c>
      <c r="AA182" s="64">
        <f t="shared" si="131"/>
        <v>0.1</v>
      </c>
      <c r="AB182" s="64">
        <f>IF(Y26=0,0,(IF(J182&lt;4.5,0.1,(IF(J182&lt;11.5,0.2,(IF(J182&lt;18.5,0.3,(IF(J182&lt;26.5,0.4,(IF(J182&lt;37,0.5,((Y26-36)))))))))))))</f>
        <v>0</v>
      </c>
      <c r="AC182" s="64">
        <f t="shared" si="133"/>
        <v>-4</v>
      </c>
      <c r="AD182" s="64">
        <f>Y26-36</f>
        <v>-36</v>
      </c>
      <c r="AE182" s="64">
        <f t="shared" si="134"/>
        <v>0</v>
      </c>
      <c r="AF182" s="65">
        <v>24.8</v>
      </c>
    </row>
    <row r="183" spans="9:32" ht="15">
      <c r="I183" s="125" t="str">
        <f>B28</f>
        <v>JRou</v>
      </c>
      <c r="J183" s="183">
        <v>23.100000000000005</v>
      </c>
      <c r="K183" s="58">
        <f t="shared" si="130"/>
        <v>26.58407079646018</v>
      </c>
      <c r="L183" s="59">
        <f t="shared" si="132"/>
        <v>4</v>
      </c>
      <c r="N183" s="62">
        <f>IF(Y28=0,J183,(IF(J183&gt;36,(J183-AB183),(IF(AE183&gt;0,(J183-((AE183))*(AB183)),(IF(AD183&lt;AC183,(J183+AA183),J183)))))))</f>
        <v>23.100000000000005</v>
      </c>
      <c r="AA183" s="64">
        <f t="shared" si="131"/>
        <v>0.1</v>
      </c>
      <c r="AB183" s="64">
        <f>IF(Y29=0,0,(IF(J183&lt;4.5,0.1,(IF(J183&lt;11.5,0.2,(IF(J183&lt;18.5,0.3,(IF(J183&lt;26.5,0.4,(IF(J183&lt;37,0.5,((Y29-36)))))))))))))</f>
        <v>0</v>
      </c>
      <c r="AC183" s="64">
        <f t="shared" si="133"/>
        <v>-4</v>
      </c>
      <c r="AD183" s="64">
        <f>Y29-36</f>
        <v>-36</v>
      </c>
      <c r="AE183" s="64">
        <f t="shared" si="134"/>
        <v>0</v>
      </c>
      <c r="AF183" s="65">
        <v>27.4</v>
      </c>
    </row>
    <row r="184" spans="9:32" ht="15">
      <c r="I184" s="271" t="str">
        <f>B31</f>
        <v>GDub</v>
      </c>
      <c r="J184" s="183">
        <v>18.60000000000001</v>
      </c>
      <c r="K184" s="58">
        <f t="shared" si="130"/>
        <v>21.327433628318587</v>
      </c>
      <c r="L184" s="59">
        <f t="shared" si="132"/>
        <v>4</v>
      </c>
      <c r="N184" s="62">
        <f>IF(Y31=0,J184,(IF(J184&gt;36,(J184-AB184),(IF(AE184&gt;0,(J184-((AE184))*(AB184)),(IF(AD184&lt;AC184,(J184+AA184),J184)))))))</f>
        <v>18.70000000000001</v>
      </c>
      <c r="O184" t="s">
        <v>1</v>
      </c>
      <c r="AA184" s="64">
        <f t="shared" si="131"/>
        <v>0.1</v>
      </c>
      <c r="AB184" s="64">
        <f>IF(Y32=0,0,(IF(J184&lt;4.5,0.1,(IF(J184&lt;11.5,0.2,(IF(J184&lt;18.5,0.3,(IF(J184&lt;26.5,0.4,(IF(J184&lt;37,0.5,((Y32-36)))))))))))))</f>
        <v>0.4</v>
      </c>
      <c r="AC184" s="64">
        <f t="shared" si="133"/>
        <v>-4</v>
      </c>
      <c r="AD184" s="64">
        <f>Y32-36</f>
        <v>-13</v>
      </c>
      <c r="AE184" s="64">
        <f t="shared" si="134"/>
        <v>0</v>
      </c>
      <c r="AF184" s="65">
        <v>13.5</v>
      </c>
    </row>
    <row r="185" spans="9:32" ht="15">
      <c r="I185" s="125" t="str">
        <f>B34</f>
        <v>GDign</v>
      </c>
      <c r="J185" s="183">
        <v>12.299999999999999</v>
      </c>
      <c r="K185" s="58">
        <f t="shared" si="130"/>
        <v>13.968141592920347</v>
      </c>
      <c r="L185" s="59">
        <f t="shared" si="132"/>
        <v>3</v>
      </c>
      <c r="N185" s="62">
        <f>IF(Y34=0,J185,(IF(J185&gt;36,(J185-AB185),(IF(AE185&gt;0,(J185-((AE185))*(AB185)),(IF(AD185&lt;AC185,(J185+AA185),J185)))))))</f>
        <v>12.299999999999999</v>
      </c>
      <c r="AA185" s="64">
        <f t="shared" si="131"/>
        <v>0.1</v>
      </c>
      <c r="AB185" s="64">
        <f>IF(Y35=0,0,(IF(J185&lt;4.5,0.1,(IF(J185&lt;11.5,0.2,(IF(J185&lt;18.5,0.3,(IF(J185&lt;26.5,0.4,(IF(J185&lt;37,0.5,((Y35-36)))))))))))))</f>
        <v>0.3</v>
      </c>
      <c r="AC185" s="64">
        <f t="shared" si="133"/>
        <v>-3</v>
      </c>
      <c r="AD185" s="64">
        <f>Y35-36</f>
        <v>-31</v>
      </c>
      <c r="AE185" s="64">
        <f t="shared" si="134"/>
        <v>0</v>
      </c>
      <c r="AF185" s="65">
        <v>23.6</v>
      </c>
    </row>
    <row r="186" spans="9:32" ht="15">
      <c r="I186" s="125" t="str">
        <f>B37</f>
        <v>MLeo</v>
      </c>
      <c r="J186" s="183">
        <v>28.099999999999998</v>
      </c>
      <c r="K186" s="58">
        <f t="shared" si="130"/>
        <v>32.42477876106194</v>
      </c>
      <c r="L186" s="59">
        <f t="shared" si="132"/>
        <v>5</v>
      </c>
      <c r="N186" s="62">
        <f>IF(Y37=0,J186,(IF(J186&gt;36,(J186-AB186),(IF(AE186&gt;0,(J186-((AE186))*(AB186)),(IF(AD186&lt;AC186,(J186+AA186),J186)))))))</f>
        <v>28.099999999999998</v>
      </c>
      <c r="AA186" s="64">
        <f t="shared" si="131"/>
        <v>0.2</v>
      </c>
      <c r="AB186" s="64">
        <f>IF(Y38=0,0,(IF(J186&lt;4.5,0.1,(IF(J186&lt;11.5,0.2,(IF(J186&lt;18.5,0.3,(IF(J186&lt;26.5,0.4,(IF(J186&lt;37,0.5,((Y38-36)))))))))))))</f>
        <v>0</v>
      </c>
      <c r="AC186" s="64">
        <f t="shared" si="133"/>
        <v>-5</v>
      </c>
      <c r="AD186" s="64">
        <f>Y38-36</f>
        <v>-36</v>
      </c>
      <c r="AE186" s="64">
        <f t="shared" si="134"/>
        <v>0</v>
      </c>
      <c r="AF186" s="65">
        <v>14</v>
      </c>
    </row>
    <row r="187" spans="9:32" ht="15">
      <c r="I187" s="125" t="str">
        <f>B40</f>
        <v>ETal</v>
      </c>
      <c r="J187" s="183">
        <v>4.6</v>
      </c>
      <c r="K187" s="58">
        <f t="shared" si="130"/>
        <v>4.973451327433622</v>
      </c>
      <c r="L187" s="59">
        <f t="shared" si="132"/>
        <v>2</v>
      </c>
      <c r="N187" s="62">
        <f>IF(Y40=0,J187,(IF(J187&gt;36,(J187-AB187),(IF(AE187&gt;0,(J187-((AE187))*(AB187)),(IF(AD187&lt;AC187,(J187+AA187),J187)))))))</f>
        <v>4.6</v>
      </c>
      <c r="AA187" s="64">
        <f t="shared" si="131"/>
        <v>0.1</v>
      </c>
      <c r="AB187" s="64">
        <f>IF(Y41=0,0,(IF(J187&lt;4.5,0.1,(IF(J187&lt;11.5,0.2,(IF(J187&lt;18.5,0.3,(IF(J187&lt;26.5,0.4,(IF(J187&lt;37,0.5,((Y41-36)))))))))))))</f>
        <v>0.2</v>
      </c>
      <c r="AC187" s="64">
        <f t="shared" si="133"/>
        <v>-2</v>
      </c>
      <c r="AD187" s="64">
        <f>Y41-36</f>
        <v>-16</v>
      </c>
      <c r="AE187" s="64">
        <f t="shared" si="134"/>
        <v>0</v>
      </c>
      <c r="AF187" s="65">
        <v>14.2</v>
      </c>
    </row>
    <row r="188" spans="9:32" ht="15">
      <c r="I188" s="125" t="str">
        <f>B43</f>
        <v>CLeo</v>
      </c>
      <c r="J188" s="183">
        <v>18.800000000000004</v>
      </c>
      <c r="K188" s="58">
        <f t="shared" si="130"/>
        <v>21.56106194690265</v>
      </c>
      <c r="L188" s="59">
        <f t="shared" si="132"/>
        <v>4</v>
      </c>
      <c r="N188" s="62">
        <f>IF(Y43=0,J188,(IF(J188&gt;36,(J188-AB188),(IF(AE188&gt;0,(J188-((AE188))*(AB188)),(IF(AD188&lt;AC188,(J188+AA188),J188)))))))</f>
        <v>18.800000000000004</v>
      </c>
      <c r="AA188" s="64">
        <f t="shared" si="131"/>
        <v>0.1</v>
      </c>
      <c r="AB188" s="64">
        <f>IF(Y44=0,0,(IF(J188&lt;4.5,0.1,(IF(J188&lt;11.5,0.2,(IF(J188&lt;18.5,0.3,(IF(J188&lt;26.5,0.4,(IF(J188&lt;37,0.5,((Y44-36)))))))))))))</f>
        <v>0</v>
      </c>
      <c r="AC188" s="64">
        <f t="shared" si="133"/>
        <v>-4</v>
      </c>
      <c r="AD188" s="64">
        <f>Y44-36</f>
        <v>-36</v>
      </c>
      <c r="AE188" s="64">
        <f t="shared" si="134"/>
        <v>0</v>
      </c>
      <c r="AF188" s="65">
        <v>16.6</v>
      </c>
    </row>
    <row r="189" spans="9:32" ht="15">
      <c r="I189" s="125" t="str">
        <f>B46</f>
        <v>PRoq</v>
      </c>
      <c r="J189" s="183">
        <v>14.799999999999999</v>
      </c>
      <c r="K189" s="58">
        <f t="shared" si="130"/>
        <v>16.88849557522123</v>
      </c>
      <c r="L189" s="59">
        <f t="shared" si="132"/>
        <v>3</v>
      </c>
      <c r="N189" s="62">
        <f>IF(Y46=0,J189,(IF(J189&gt;36,(J189-AB189),(IF(AE189&gt;0,(J189-((AE189))*(AB189)),(IF(AD189&lt;AC189,(J189+AA189),J189)))))))</f>
        <v>14.799999999999999</v>
      </c>
      <c r="AA189" s="64">
        <f t="shared" si="131"/>
        <v>0.1</v>
      </c>
      <c r="AB189" s="64">
        <f>IF(Y47=0,0,(IF(J189&lt;4.5,0.1,(IF(J189&lt;11.5,0.2,(IF(J189&lt;18.5,0.3,(IF(J189&lt;26.5,0.4,(IF(J189&lt;37,0.5,((Y47-36)))))))))))))</f>
        <v>0</v>
      </c>
      <c r="AC189" s="64">
        <f t="shared" si="133"/>
        <v>-3</v>
      </c>
      <c r="AD189" s="64">
        <f>Y47-36</f>
        <v>-36</v>
      </c>
      <c r="AE189" s="64">
        <f t="shared" si="134"/>
        <v>0</v>
      </c>
      <c r="AF189" s="65">
        <v>15.200000000000001</v>
      </c>
    </row>
    <row r="190" spans="9:32" ht="15">
      <c r="I190" s="125" t="str">
        <f>B49</f>
        <v>JPCho</v>
      </c>
      <c r="J190" s="183">
        <v>21.900000000000006</v>
      </c>
      <c r="K190" s="58">
        <f t="shared" si="130"/>
        <v>25.18230088495575</v>
      </c>
      <c r="L190" s="59">
        <f t="shared" si="132"/>
        <v>4</v>
      </c>
      <c r="N190" s="62">
        <f>IF(Y49=0,J190,(IF(J190&gt;36,(J190-AB190),(IF(AE190&gt;0,(J190-((AE190))*(AB190)),(IF(AD190&lt;AC190,(J190+AA190),J190)))))))</f>
        <v>21.900000000000006</v>
      </c>
      <c r="AA190" s="64">
        <f t="shared" si="131"/>
        <v>0.1</v>
      </c>
      <c r="AB190" s="64">
        <f>IF(Y50=0,0,(IF(J190&lt;4.5,0.1,(IF(J190&lt;11.5,0.2,(IF(J190&lt;18.5,0.3,(IF(J190&lt;26.5,0.4,(IF(J190&lt;37,0.5,((Y50-36)))))))))))))</f>
        <v>0</v>
      </c>
      <c r="AC190" s="64">
        <f t="shared" si="133"/>
        <v>-4</v>
      </c>
      <c r="AD190" s="64">
        <f>Y50-36</f>
        <v>-36</v>
      </c>
      <c r="AE190" s="64">
        <f t="shared" si="134"/>
        <v>0</v>
      </c>
      <c r="AF190" s="65">
        <v>14.9</v>
      </c>
    </row>
    <row r="191" spans="9:32" ht="15">
      <c r="I191" s="125" t="str">
        <f>B52</f>
        <v>GPic</v>
      </c>
      <c r="J191" s="183">
        <v>14.6</v>
      </c>
      <c r="K191" s="58">
        <f t="shared" si="130"/>
        <v>16.654867256637164</v>
      </c>
      <c r="L191" s="59">
        <f t="shared" si="132"/>
        <v>3</v>
      </c>
      <c r="N191" s="62">
        <f>IF(Y52=0,J191,(IF(J191&gt;36,(J191-AB191),(IF(AE191&gt;0,(J191-((AE191))*(AB191)),(IF(AD191&lt;AC191,(J191+AA191),J191)))))))</f>
        <v>14.6</v>
      </c>
      <c r="AA191" s="64">
        <f t="shared" si="131"/>
        <v>0.1</v>
      </c>
      <c r="AB191" s="64">
        <f>IF(Y53=0,0,(IF(J191&lt;4.5,0.1,(IF(J191&lt;11.5,0.2,(IF(J191&lt;18.5,0.3,(IF(J191&lt;26.5,0.4,(IF(J191&lt;37,0.5,((Y53-36)))))))))))))</f>
        <v>0</v>
      </c>
      <c r="AC191" s="64">
        <f t="shared" si="133"/>
        <v>-3</v>
      </c>
      <c r="AD191" s="64">
        <f>Y53-36</f>
        <v>-36</v>
      </c>
      <c r="AE191" s="64">
        <f t="shared" si="134"/>
        <v>0</v>
      </c>
      <c r="AF191" s="65">
        <v>21.2</v>
      </c>
    </row>
    <row r="192" spans="4:32" ht="15">
      <c r="D192" s="131"/>
      <c r="E192" s="247" t="s">
        <v>37</v>
      </c>
      <c r="I192" s="125" t="str">
        <f>B55</f>
        <v>EPic</v>
      </c>
      <c r="J192" s="183">
        <v>28</v>
      </c>
      <c r="K192" s="58">
        <f t="shared" si="130"/>
        <v>32.3079646017699</v>
      </c>
      <c r="L192" s="59">
        <f t="shared" si="132"/>
        <v>5</v>
      </c>
      <c r="N192" s="62">
        <f>IF(Y55=0,J192,(IF(J192&gt;36,(J192-AB192),(IF(AE192&gt;0,(J192-((AE192))*(AB192)),(IF(AD192&lt;AC192,(J192+AA192),J192)))))))</f>
        <v>28</v>
      </c>
      <c r="AA192" s="64">
        <f t="shared" si="131"/>
        <v>0.2</v>
      </c>
      <c r="AB192" s="64">
        <f>IF(Y54=0,0,(IF(J192&lt;4.5,0.1,(IF(J192&lt;11.5,0.2,(IF(J192&lt;18.5,0.3,(IF(J192&lt;26.5,0.4,(IF(J192&lt;37,0.5,((Y54-36)))))))))))))</f>
        <v>0.5</v>
      </c>
      <c r="AC192" s="64">
        <f t="shared" si="133"/>
        <v>-5</v>
      </c>
      <c r="AD192" s="64">
        <f>Y56-36</f>
        <v>-36</v>
      </c>
      <c r="AE192" s="64">
        <f t="shared" si="134"/>
        <v>0</v>
      </c>
      <c r="AF192" s="65">
        <v>18.6</v>
      </c>
    </row>
    <row r="193" spans="4:32" ht="15">
      <c r="D193" s="48"/>
      <c r="E193" s="247" t="s">
        <v>38</v>
      </c>
      <c r="I193" s="271" t="str">
        <f>B58</f>
        <v>JBLef</v>
      </c>
      <c r="J193" s="183">
        <v>17.300000000000008</v>
      </c>
      <c r="K193" s="58">
        <f t="shared" si="130"/>
        <v>19.808849557522127</v>
      </c>
      <c r="L193" s="59">
        <f t="shared" si="132"/>
        <v>3</v>
      </c>
      <c r="N193" s="62">
        <f>IF(Y58=0,J193,(IF(J193&gt;36,(J193-AB193),(IF(AE193&gt;0,(J193-((AE193))*(AB193)),(IF(AD193&lt;AC193,(J193+AA193),J193)))))))</f>
        <v>17.40000000000001</v>
      </c>
      <c r="AA193" s="64">
        <f t="shared" si="131"/>
        <v>0.1</v>
      </c>
      <c r="AB193" s="64">
        <f>IF(Y59=0,0,(IF(J193&lt;4.5,0.1,(IF(J193&lt;11.5,0.2,(IF(J193&lt;18.5,0.3,(IF(J193&lt;26.5,0.4,(IF(J193&lt;37,0.5,((Y59-36)))))))))))))</f>
        <v>0.3</v>
      </c>
      <c r="AC193" s="64">
        <f t="shared" si="133"/>
        <v>-3</v>
      </c>
      <c r="AD193" s="64">
        <f>Y59-36</f>
        <v>-10</v>
      </c>
      <c r="AE193" s="64">
        <f t="shared" si="134"/>
        <v>0</v>
      </c>
      <c r="AF193" s="65">
        <v>18.6</v>
      </c>
    </row>
    <row r="194" spans="4:32" ht="15">
      <c r="D194" s="126"/>
      <c r="E194" s="247" t="s">
        <v>39</v>
      </c>
      <c r="I194" s="125" t="str">
        <f>B61</f>
        <v>BLar</v>
      </c>
      <c r="J194" s="183">
        <v>32.2</v>
      </c>
      <c r="K194" s="58">
        <f t="shared" si="130"/>
        <v>37.2141592920354</v>
      </c>
      <c r="L194" s="59">
        <f t="shared" si="132"/>
        <v>5</v>
      </c>
      <c r="N194" s="62">
        <f>IF(Y61=0,J194,(IF(J194&gt;36,(J194-AB194),(IF(AE194&gt;0,(J194-((AE194))*(AB194)),(IF(AD194&lt;AC194,(J194+AA194),J194)))))))</f>
        <v>32.2</v>
      </c>
      <c r="AA194" s="64">
        <f t="shared" si="131"/>
        <v>0.2</v>
      </c>
      <c r="AB194" s="64">
        <f>IF(Y62=0,0,(IF(J194&lt;4.5,0.1,(IF(J194&lt;11.5,0.2,(IF(J194&lt;18.5,0.3,(IF(J194&lt;26.5,0.4,(IF(J194&lt;37,0.5,((Y62-36)))))))))))))</f>
        <v>0</v>
      </c>
      <c r="AC194" s="64">
        <f t="shared" si="133"/>
        <v>-5</v>
      </c>
      <c r="AD194" s="64">
        <f>Y62-36</f>
        <v>-36</v>
      </c>
      <c r="AE194" s="64">
        <f t="shared" si="134"/>
        <v>0</v>
      </c>
      <c r="AF194" s="65">
        <v>15</v>
      </c>
    </row>
    <row r="195" spans="4:32" ht="15">
      <c r="D195" s="1"/>
      <c r="E195" s="247" t="s">
        <v>40</v>
      </c>
      <c r="I195" s="125" t="str">
        <f>B64</f>
        <v>PPre</v>
      </c>
      <c r="J195" s="183">
        <v>23.200000000000003</v>
      </c>
      <c r="K195" s="58">
        <f t="shared" si="130"/>
        <v>26.700884955752212</v>
      </c>
      <c r="L195" s="59">
        <f t="shared" si="132"/>
        <v>4</v>
      </c>
      <c r="N195" s="62">
        <f>IF(Y64=0,J195,(IF(J195&gt;36,(J195-AB195),(IF(AE195&gt;0,(J195-((AE195))*(AB195)),(IF(AD195&lt;AC195,(J195+AA195),J195)))))))</f>
        <v>23.200000000000003</v>
      </c>
      <c r="AA195" s="64">
        <f t="shared" si="131"/>
        <v>0.1</v>
      </c>
      <c r="AB195" s="64">
        <f>IF(Y65=0,0,(IF(J195&lt;4.5,0.1,(IF(J195&lt;11.5,0.2,(IF(J195&lt;18.5,0.3,(IF(J195&lt;26.5,0.4,(IF(J195&lt;37,0.5,((Y65-36)))))))))))))</f>
        <v>0</v>
      </c>
      <c r="AC195" s="64">
        <f t="shared" si="133"/>
        <v>-4</v>
      </c>
      <c r="AD195" s="64">
        <f>Y65-36</f>
        <v>-36</v>
      </c>
      <c r="AE195" s="64">
        <f t="shared" si="134"/>
        <v>0</v>
      </c>
      <c r="AF195" s="65">
        <v>13.9</v>
      </c>
    </row>
    <row r="196" spans="4:32" ht="15">
      <c r="D196" s="66"/>
      <c r="E196" s="247" t="s">
        <v>43</v>
      </c>
      <c r="I196" s="125" t="str">
        <f>B67</f>
        <v>ABlan</v>
      </c>
      <c r="J196" s="183">
        <v>33</v>
      </c>
      <c r="K196" s="58">
        <f t="shared" si="130"/>
        <v>38.14867256637167</v>
      </c>
      <c r="L196" s="59">
        <f t="shared" si="132"/>
        <v>5</v>
      </c>
      <c r="N196" s="62">
        <f>IF(Y67=0,J196,(IF(J196&gt;36,(J196-AB196),(IF(AE196&gt;0,(J196-((AE196))*(AB196)),(IF(AD196&lt;AC196,(J196+AA196),J196)))))))</f>
        <v>33</v>
      </c>
      <c r="W196" s="144"/>
      <c r="AA196" s="64">
        <f t="shared" si="131"/>
        <v>0.2</v>
      </c>
      <c r="AB196" s="64">
        <f>IF(Y68=0,0,(IF(J196&lt;4.5,0.1,(IF(J196&lt;11.5,0.2,(IF(J196&lt;18.5,0.3,(IF(J196&lt;26.5,0.4,(IF(J196&lt;37,0.5,((Y68-36)))))))))))))</f>
        <v>0</v>
      </c>
      <c r="AC196" s="64">
        <f t="shared" si="133"/>
        <v>-5</v>
      </c>
      <c r="AD196" s="64">
        <f>Y68-36</f>
        <v>-36</v>
      </c>
      <c r="AE196" s="64">
        <f t="shared" si="134"/>
        <v>0</v>
      </c>
      <c r="AF196" s="65">
        <v>27.7</v>
      </c>
    </row>
    <row r="197" spans="4:32" ht="15">
      <c r="D197" s="257"/>
      <c r="E197" s="247" t="s">
        <v>156</v>
      </c>
      <c r="I197" s="125" t="str">
        <f>B70</f>
        <v>BRou</v>
      </c>
      <c r="J197" s="183">
        <v>27.4</v>
      </c>
      <c r="K197" s="58">
        <f t="shared" si="130"/>
        <v>31.607079646017688</v>
      </c>
      <c r="L197" s="59">
        <f t="shared" si="132"/>
        <v>5</v>
      </c>
      <c r="N197" s="62">
        <f>IF(Y70=0,J197,(IF(J197&gt;36,(J197-AB197),(IF(AE197&gt;0,(J197-((AE197))*(AB197)),(IF(AD197&lt;AC197,(J197+AA197),J197)))))))</f>
        <v>27.4</v>
      </c>
      <c r="AA197" s="64">
        <f t="shared" si="131"/>
        <v>0.2</v>
      </c>
      <c r="AB197" s="64">
        <f>IF(Y71=0,0,(IF(J197&lt;4.5,0.1,(IF(J197&lt;11.5,0.2,(IF(J197&lt;18.5,0.3,(IF(J197&lt;26.5,0.4,(IF(J197&lt;37,0.5,((Y71-36)))))))))))))</f>
        <v>0</v>
      </c>
      <c r="AC197" s="64">
        <f t="shared" si="133"/>
        <v>-5</v>
      </c>
      <c r="AD197" s="64">
        <f>Y71-36</f>
        <v>-36</v>
      </c>
      <c r="AE197" s="64">
        <f t="shared" si="134"/>
        <v>0</v>
      </c>
      <c r="AF197" s="65">
        <v>24.5</v>
      </c>
    </row>
    <row r="198" spans="9:32" ht="15">
      <c r="I198" s="271" t="str">
        <f>B73</f>
        <v>BCue</v>
      </c>
      <c r="J198" s="183">
        <v>16.5</v>
      </c>
      <c r="K198" s="58">
        <f t="shared" si="130"/>
        <v>18.874336283185833</v>
      </c>
      <c r="L198" s="59">
        <f t="shared" si="132"/>
        <v>3</v>
      </c>
      <c r="N198" s="62">
        <f>IF(Y73=0,J198,(IF(J198&gt;36,(J198-AB198),(IF(AE198&gt;0,(J198-((AE198))*(AB198)),(IF(AD198&lt;AC198,(J198+AA198),J198)))))))</f>
        <v>16.6</v>
      </c>
      <c r="AA198" s="64">
        <f t="shared" si="131"/>
        <v>0.1</v>
      </c>
      <c r="AB198" s="64">
        <f>IF(Y74=0,0,(IF(J198&lt;4.5,0.1,(IF(J198&lt;11.5,0.2,(IF(J198&lt;18.5,0.3,(IF(J198&lt;26.5,0.4,(IF(J198&lt;37,0.5,((Y74-36)))))))))))))</f>
        <v>0.3</v>
      </c>
      <c r="AC198" s="64">
        <f t="shared" si="133"/>
        <v>-3</v>
      </c>
      <c r="AD198" s="64">
        <f>Y74-36</f>
        <v>-10</v>
      </c>
      <c r="AE198" s="64">
        <f t="shared" si="134"/>
        <v>0</v>
      </c>
      <c r="AF198" s="65">
        <v>26.8</v>
      </c>
    </row>
    <row r="199" spans="9:32" ht="15">
      <c r="I199" s="125" t="str">
        <f>B76</f>
        <v>YDej</v>
      </c>
      <c r="J199" s="183">
        <v>19.900000000000002</v>
      </c>
      <c r="K199" s="58">
        <f t="shared" si="130"/>
        <v>22.84601769911504</v>
      </c>
      <c r="L199" s="59">
        <f t="shared" si="132"/>
        <v>4</v>
      </c>
      <c r="N199" s="62">
        <f>IF(Y76=0,J199,(IF(J199&gt;36,(J199-AB199),(IF(AE199&gt;0,(J199-((AE199))*(AB199)),(IF(AD199&lt;AC199,(J199+AA199),J199)))))))</f>
        <v>19.900000000000002</v>
      </c>
      <c r="P199" t="s">
        <v>1</v>
      </c>
      <c r="AA199" s="64">
        <f t="shared" si="131"/>
        <v>0.1</v>
      </c>
      <c r="AB199" s="64">
        <f>IF(Y77=0,0,(IF(J199&lt;4.5,0.1,(IF(J199&lt;11.5,0.2,(IF(J199&lt;18.5,0.3,(IF(J199&lt;26.5,0.4,(IF(J199&lt;37,0.5,((Y77-36)))))))))))))</f>
        <v>0</v>
      </c>
      <c r="AC199" s="64">
        <f t="shared" si="133"/>
        <v>-4</v>
      </c>
      <c r="AD199" s="64">
        <f>Y77-36</f>
        <v>-36</v>
      </c>
      <c r="AE199" s="64">
        <f t="shared" si="134"/>
        <v>0</v>
      </c>
      <c r="AF199" s="65">
        <v>39</v>
      </c>
    </row>
    <row r="200" spans="9:32" ht="15">
      <c r="I200" s="125" t="str">
        <f>B79</f>
        <v>GGar</v>
      </c>
      <c r="J200" s="183">
        <v>25.6</v>
      </c>
      <c r="K200" s="58">
        <f t="shared" si="130"/>
        <v>29.50442477876106</v>
      </c>
      <c r="L200" s="59">
        <f t="shared" si="132"/>
        <v>4</v>
      </c>
      <c r="N200" s="62">
        <f>IF(Y79=0,J200,(IF(J200&gt;36,(J200-AB200),(IF(AE200&gt;0,(J200-((AE200))*(AB200)),(IF(AD200&lt;AC200,(J200+AA200),J200)))))))</f>
        <v>25.6</v>
      </c>
      <c r="AA200" s="64">
        <f t="shared" si="131"/>
        <v>0.1</v>
      </c>
      <c r="AB200" s="64">
        <f>IF(Y80=0,0,(IF(J200&lt;4.5,0.1,(IF(J200&lt;11.5,0.2,(IF(J200&lt;18.5,0.3,(IF(J200&lt;26.5,0.4,(IF(J200&lt;37,0.5,((Y80-36)))))))))))))</f>
        <v>0</v>
      </c>
      <c r="AC200" s="64">
        <f t="shared" si="133"/>
        <v>-4</v>
      </c>
      <c r="AD200" s="64">
        <f>Y80-36</f>
        <v>-36</v>
      </c>
      <c r="AE200" s="64">
        <f t="shared" si="134"/>
        <v>0</v>
      </c>
      <c r="AF200" s="65">
        <v>17.8</v>
      </c>
    </row>
    <row r="201" spans="9:32" ht="15">
      <c r="I201" s="125" t="str">
        <f>B82</f>
        <v>RBo</v>
      </c>
      <c r="J201" s="183">
        <v>17.6</v>
      </c>
      <c r="K201" s="58">
        <f t="shared" si="130"/>
        <v>20.159292035398227</v>
      </c>
      <c r="L201" s="59">
        <f t="shared" si="132"/>
        <v>3</v>
      </c>
      <c r="N201" s="62">
        <f>IF(Y82=0,J201,(IF(J201&gt;36,(J201-AB201),(IF(AE201&gt;0,(J201-((AE201))*(AB201)),(IF(AD201&lt;AC201,(J201+AA201),J201)))))))</f>
        <v>17.6</v>
      </c>
      <c r="AA201" s="64">
        <f t="shared" si="131"/>
        <v>0.1</v>
      </c>
      <c r="AB201" s="64">
        <f>IF(Y83=0,0,(IF(J201&lt;4.5,0.1,(IF(J201&lt;11.5,0.2,(IF(J201&lt;18.5,0.3,(IF(J201&lt;26.5,0.4,(IF(J201&lt;37,0.5,((Y83-36)))))))))))))</f>
        <v>0</v>
      </c>
      <c r="AC201" s="64">
        <f t="shared" si="133"/>
        <v>-3</v>
      </c>
      <c r="AD201" s="64">
        <f>Y83-36</f>
        <v>-36</v>
      </c>
      <c r="AE201" s="64">
        <f t="shared" si="134"/>
        <v>0</v>
      </c>
      <c r="AF201" s="65">
        <v>15.5</v>
      </c>
    </row>
    <row r="202" spans="9:32" ht="15">
      <c r="I202" s="125" t="str">
        <f>B85</f>
        <v>MjBo</v>
      </c>
      <c r="J202" s="183">
        <v>18.3</v>
      </c>
      <c r="K202" s="58">
        <f t="shared" si="130"/>
        <v>20.976991150442473</v>
      </c>
      <c r="L202" s="59">
        <f t="shared" si="132"/>
        <v>3</v>
      </c>
      <c r="N202" s="62">
        <f>IF(Y85=0,J202,(IF(J202&gt;36,(J202-AB202),(IF(AE202&gt;0,(J202-((AE202))*(AB202)),(IF(AD202&lt;AC202,(J202+AA202),J202)))))))</f>
        <v>18.3</v>
      </c>
      <c r="AA202" s="64">
        <f t="shared" si="131"/>
        <v>0.1</v>
      </c>
      <c r="AB202" s="64">
        <f>IF(Y86=0,0,(IF(J202&lt;4.5,0.1,(IF(J202&lt;11.5,0.2,(IF(J202&lt;18.5,0.3,(IF(J202&lt;26.5,0.4,(IF(J202&lt;37,0.5,((Y86-36)))))))))))))</f>
        <v>0</v>
      </c>
      <c r="AC202" s="64">
        <f t="shared" si="133"/>
        <v>-3</v>
      </c>
      <c r="AD202" s="64">
        <f>Y86-36</f>
        <v>-36</v>
      </c>
      <c r="AE202" s="64">
        <f t="shared" si="134"/>
        <v>0</v>
      </c>
      <c r="AF202" s="65">
        <v>35.2</v>
      </c>
    </row>
    <row r="203" spans="9:32" ht="15">
      <c r="I203" s="125" t="str">
        <f>B88</f>
        <v>PCot</v>
      </c>
      <c r="J203" s="183">
        <v>18.2</v>
      </c>
      <c r="K203" s="58">
        <f t="shared" si="130"/>
        <v>20.86017699115044</v>
      </c>
      <c r="L203" s="59">
        <f t="shared" si="132"/>
        <v>3</v>
      </c>
      <c r="N203" s="62">
        <f>IF(Y88=0,J203,(IF(J203&gt;36,(J203-AB203),(IF(AE203&gt;0,(J203-((AE203))*(AB203)),(IF(AD203&lt;AC203,(J203+AA203),J203)))))))</f>
        <v>18.2</v>
      </c>
      <c r="AA203" s="64">
        <f t="shared" si="131"/>
        <v>0.1</v>
      </c>
      <c r="AB203" s="64">
        <f>IF(Y89=0,0,(IF(J203&lt;4.5,0.1,(IF(J203&lt;11.5,0.2,(IF(J203&lt;18.5,0.3,(IF(J203&lt;26.5,0.4,(IF(J203&lt;37,0.5,((Y89-36)))))))))))))</f>
        <v>0</v>
      </c>
      <c r="AC203" s="64">
        <f t="shared" si="133"/>
        <v>-3</v>
      </c>
      <c r="AD203" s="64">
        <f>Y89-36</f>
        <v>-36</v>
      </c>
      <c r="AE203" s="64">
        <f t="shared" si="134"/>
        <v>0</v>
      </c>
      <c r="AF203" s="65">
        <v>16.3</v>
      </c>
    </row>
    <row r="204" spans="9:32" ht="15">
      <c r="I204" s="125" t="str">
        <f>B91</f>
        <v>AdCha</v>
      </c>
      <c r="J204" s="183">
        <v>16.6</v>
      </c>
      <c r="K204" s="58">
        <f t="shared" si="130"/>
        <v>18.991150442477874</v>
      </c>
      <c r="L204" s="59">
        <f t="shared" si="132"/>
        <v>3</v>
      </c>
      <c r="N204" s="62">
        <f>IF(Y91=0,J204,(IF(J204&gt;36,(J204-AB204),(IF(AE204&gt;0,(J204-((AE204))*(AB204)),(IF(AD204&lt;AC204,(J204+AA204),J204)))))))</f>
        <v>16.6</v>
      </c>
      <c r="O204" t="s">
        <v>1</v>
      </c>
      <c r="AA204" s="64">
        <f t="shared" si="131"/>
        <v>0.1</v>
      </c>
      <c r="AB204" s="64">
        <f>IF(Y92=0,0,(IF(J204&lt;4.5,0.1,(IF(J204&lt;11.5,0.2,(IF(J204&lt;18.5,0.3,(IF(J204&lt;26.5,0.4,(IF(J204&lt;37,0.5,((Y92-36)))))))))))))</f>
        <v>0</v>
      </c>
      <c r="AC204" s="64">
        <f t="shared" si="133"/>
        <v>-3</v>
      </c>
      <c r="AD204" s="64">
        <f>Y92-36</f>
        <v>-36</v>
      </c>
      <c r="AE204" s="64">
        <f t="shared" si="134"/>
        <v>0</v>
      </c>
      <c r="AF204" s="65">
        <v>54</v>
      </c>
    </row>
    <row r="205" spans="9:32" ht="15">
      <c r="I205" s="125" t="str">
        <f>B94</f>
        <v>NGar</v>
      </c>
      <c r="J205" s="183">
        <v>41</v>
      </c>
      <c r="K205" s="58">
        <f t="shared" si="130"/>
        <v>41</v>
      </c>
      <c r="L205" s="59">
        <f t="shared" si="132"/>
        <v>6</v>
      </c>
      <c r="N205" s="62">
        <v>41</v>
      </c>
      <c r="O205" t="s">
        <v>81</v>
      </c>
      <c r="AA205" s="64">
        <f t="shared" si="131"/>
        <v>0</v>
      </c>
      <c r="AB205" s="64">
        <f>IF(Y95=0,0,(IF(J205&lt;4.5,0.1,(IF(J205&lt;11.5,0.2,(IF(J205&lt;18.5,0.3,(IF(J205&lt;26.5,0.4,(IF(J205&lt;37,0.5,((Y95-36)))))))))))))</f>
        <v>0</v>
      </c>
      <c r="AC205" s="64">
        <f t="shared" si="133"/>
        <v>0</v>
      </c>
      <c r="AD205" s="64">
        <f>Y95-36</f>
        <v>-36</v>
      </c>
      <c r="AE205" s="64">
        <f t="shared" si="134"/>
        <v>0</v>
      </c>
      <c r="AF205" s="65">
        <v>30.5</v>
      </c>
    </row>
    <row r="206" spans="9:32" ht="15">
      <c r="I206" s="125" t="str">
        <f>B97</f>
        <v>VBer</v>
      </c>
      <c r="J206" s="183">
        <v>29</v>
      </c>
      <c r="K206" s="58">
        <f t="shared" si="130"/>
        <v>33.47610619469026</v>
      </c>
      <c r="L206" s="59">
        <f t="shared" si="132"/>
        <v>5</v>
      </c>
      <c r="N206" s="62">
        <f>IF(Y97=0,J206,(IF(J206&gt;36,(J206-AB206),(IF(AE206&gt;0,(J206-((AE206))*(AB206)),(IF(AD206&lt;AC206,(J206+AA206),J206)))))))</f>
        <v>29</v>
      </c>
      <c r="AA206" s="64">
        <f t="shared" si="131"/>
        <v>0.2</v>
      </c>
      <c r="AB206" s="64">
        <f>IF(Y98=0,0,(IF(J206&lt;4.5,0.1,(IF(J206&lt;11.5,0.2,(IF(J206&lt;18.5,0.3,(IF(J206&lt;26.5,0.4,(IF(J206&lt;37,0.5,((Y98-36)))))))))))))</f>
        <v>0</v>
      </c>
      <c r="AC206" s="64">
        <f t="shared" si="133"/>
        <v>-5</v>
      </c>
      <c r="AD206" s="64">
        <f>Y98-36</f>
        <v>-36</v>
      </c>
      <c r="AE206" s="64">
        <f t="shared" si="134"/>
        <v>0</v>
      </c>
      <c r="AF206" s="65">
        <v>24.6</v>
      </c>
    </row>
    <row r="207" spans="9:32" ht="15">
      <c r="I207" s="125" t="str">
        <f>B100</f>
        <v>PBats</v>
      </c>
      <c r="J207" s="183">
        <v>11.8</v>
      </c>
      <c r="K207" s="58">
        <f t="shared" si="130"/>
        <v>13.384070796460172</v>
      </c>
      <c r="L207" s="59">
        <f t="shared" si="132"/>
        <v>3</v>
      </c>
      <c r="N207" s="62">
        <f>IF(Y100=0,J207,(IF(J207&gt;36,(J207-AB207),(IF(AE207&gt;0,(J207-((AE207))*(AB207)),(IF(AD207&lt;AC207,(J207+AA207),J207)))))))</f>
        <v>11.8</v>
      </c>
      <c r="AA207" s="64">
        <f t="shared" si="131"/>
        <v>0.1</v>
      </c>
      <c r="AB207" s="64">
        <f>IF(Y101=0,0,(IF(J207&lt;4.5,0.1,(IF(J207&lt;11.5,0.2,(IF(J207&lt;18.5,0.3,(IF(J207&lt;26.5,0.4,(IF(J207&lt;37,0.5,((Y101-36)))))))))))))</f>
        <v>0.3</v>
      </c>
      <c r="AC207" s="64">
        <f t="shared" si="133"/>
        <v>-3</v>
      </c>
      <c r="AD207" s="64">
        <f>Y101-36</f>
        <v>-31</v>
      </c>
      <c r="AE207" s="64">
        <f t="shared" si="134"/>
        <v>0</v>
      </c>
      <c r="AF207" s="65">
        <v>25.5</v>
      </c>
    </row>
    <row r="208" spans="9:32" ht="15">
      <c r="I208" s="125" t="str">
        <f>B103</f>
        <v>PhArn</v>
      </c>
      <c r="J208" s="183">
        <v>17.7</v>
      </c>
      <c r="K208" s="58">
        <f t="shared" si="130"/>
        <v>20.27610619469026</v>
      </c>
      <c r="L208" s="59">
        <f t="shared" si="132"/>
        <v>3</v>
      </c>
      <c r="N208" s="62">
        <f>IF(Y103=0,J208,(IF(J208&gt;36,(J208-AB208),(IF(AE208&gt;0,(J208-((AE208))*(AB208)),(IF(AD208&lt;AC208,(J208+AA208),J208)))))))</f>
        <v>17.7</v>
      </c>
      <c r="AA208" s="64">
        <f t="shared" si="131"/>
        <v>0.1</v>
      </c>
      <c r="AB208" s="64">
        <f>IF(Y104=0,0,(IF(J208&lt;4.5,0.1,(IF(J208&lt;11.5,0.2,(IF(J208&lt;18.5,0.3,(IF(J208&lt;26.5,0.4,(IF(J208&lt;37,0.5,((Y104-36)))))))))))))</f>
        <v>0</v>
      </c>
      <c r="AC208" s="64">
        <f t="shared" si="133"/>
        <v>-3</v>
      </c>
      <c r="AD208" s="64">
        <f>Y104-36</f>
        <v>-36</v>
      </c>
      <c r="AE208" s="64">
        <f t="shared" si="134"/>
        <v>0</v>
      </c>
      <c r="AF208" s="65">
        <v>19.8</v>
      </c>
    </row>
    <row r="209" spans="9:32" ht="15">
      <c r="I209" s="271" t="str">
        <f>B106</f>
        <v>PLai</v>
      </c>
      <c r="J209" s="183">
        <v>18.1</v>
      </c>
      <c r="K209" s="58">
        <f aca="true" t="shared" si="135" ref="K209:K231">IF(J209&gt;36,($H$177+(J209-36)),((J209*($E$178)/113))+($E$179-$Y$7))</f>
        <v>20.743362831858406</v>
      </c>
      <c r="L209" s="59">
        <f t="shared" si="132"/>
        <v>3</v>
      </c>
      <c r="N209" s="62">
        <f>IF(Y106=0,J209,(IF(J209&gt;36,(J209-AB209),(IF(AE209&gt;0,(J209-((AE209))*(AB209)),(IF(AD209&lt;AC209,(J209+AA209),J209)))))))</f>
        <v>18.200000000000003</v>
      </c>
      <c r="AA209" s="64">
        <f t="shared" si="131"/>
        <v>0.1</v>
      </c>
      <c r="AB209" s="64">
        <f>IF(Y107=0,0,(IF(J209&lt;4.5,0.1,(IF(J209&lt;11.5,0.2,(IF(J209&lt;18.5,0.3,(IF(J209&lt;26.5,0.4,(IF(J209&lt;37,0.5,((Y107-36)))))))))))))</f>
        <v>0.3</v>
      </c>
      <c r="AC209" s="64">
        <f t="shared" si="133"/>
        <v>-3</v>
      </c>
      <c r="AD209" s="64">
        <f>Y107-36</f>
        <v>-11</v>
      </c>
      <c r="AE209" s="64">
        <f t="shared" si="134"/>
        <v>0</v>
      </c>
      <c r="AF209" s="65">
        <v>12.9</v>
      </c>
    </row>
    <row r="210" spans="9:32" ht="15">
      <c r="I210" s="125" t="str">
        <f>B109</f>
        <v>FGuit</v>
      </c>
      <c r="J210" s="183">
        <v>11.7</v>
      </c>
      <c r="K210" s="58">
        <f t="shared" si="135"/>
        <v>13.267256637168135</v>
      </c>
      <c r="L210" s="59">
        <f aca="true" t="shared" si="136" ref="L210:L215">IF(J210&lt;4.5,1,(IF(J210&lt;11.5,2,(IF(J210&lt;18.5,3,(IF(J210&lt;26.5,4,(IF(J210&lt;37,5,6)))))))))</f>
        <v>3</v>
      </c>
      <c r="N210" s="62">
        <f>IF(Y109=0,J210,(IF(J210&gt;36,(J210-AB210),(IF(AE210&gt;0,(J210-((AE210))*(AB210)),(IF(AD210&lt;AC210,(J210+AA210),J210)))))))</f>
        <v>11.7</v>
      </c>
      <c r="U210" s="60" t="s">
        <v>1</v>
      </c>
      <c r="AA210" s="64">
        <f aca="true" t="shared" si="137" ref="AA210:AA215">IF(J210&lt;26.5,0.1,(IF(J210&lt;37,0.2,0)))</f>
        <v>0.1</v>
      </c>
      <c r="AB210" s="64">
        <f>IF(Y110=0,0,(IF(J210&lt;4.5,0.1,(IF(J210&lt;11.5,0.2,(IF(J210&lt;18.5,0.3,(IF(J210&lt;26.5,0.4,(IF(J210&lt;37,0.5,((Y110-36)))))))))))))</f>
        <v>0.3</v>
      </c>
      <c r="AC210" s="64">
        <f t="shared" si="133"/>
        <v>-3</v>
      </c>
      <c r="AD210" s="64">
        <f>Y110-36</f>
        <v>-31</v>
      </c>
      <c r="AE210" s="64">
        <f t="shared" si="134"/>
        <v>0</v>
      </c>
      <c r="AF210" s="65">
        <v>24</v>
      </c>
    </row>
    <row r="211" spans="9:32" ht="15">
      <c r="I211" s="125" t="str">
        <f>B112</f>
        <v>PFal</v>
      </c>
      <c r="J211" s="183">
        <v>16.9</v>
      </c>
      <c r="K211" s="58">
        <f t="shared" si="135"/>
        <v>19.341592920353975</v>
      </c>
      <c r="L211" s="59">
        <f t="shared" si="136"/>
        <v>3</v>
      </c>
      <c r="N211" s="62">
        <f>IF(Y112=0,J211,(IF(J211&gt;36,(J211-AB211),(IF(AE211&gt;0,(J211-((AE211))*(AB211)),(IF(AD211&lt;AC211,(J211+AA211),J211)))))))</f>
        <v>16.9</v>
      </c>
      <c r="AA211" s="64">
        <f t="shared" si="137"/>
        <v>0.1</v>
      </c>
      <c r="AB211" s="64">
        <f>IF(Y113=0,0,(IF(J211&lt;4.5,0.1,(IF(J211&lt;11.5,0.2,(IF(J211&lt;18.5,0.3,(IF(J211&lt;26.5,0.4,(IF(J211&lt;37,0.5,((Y113-36)))))))))))))</f>
        <v>0</v>
      </c>
      <c r="AC211" s="64">
        <f t="shared" si="133"/>
        <v>-3</v>
      </c>
      <c r="AD211" s="64">
        <f>Y113-36</f>
        <v>-36</v>
      </c>
      <c r="AE211" s="64">
        <f t="shared" si="134"/>
        <v>0</v>
      </c>
      <c r="AF211" s="65">
        <v>30.3</v>
      </c>
    </row>
    <row r="212" spans="9:32" ht="15">
      <c r="I212" s="125" t="str">
        <f>B115</f>
        <v>RBou</v>
      </c>
      <c r="J212" s="183">
        <v>24.8</v>
      </c>
      <c r="K212" s="58">
        <f t="shared" si="135"/>
        <v>28.569911504424773</v>
      </c>
      <c r="L212" s="59">
        <f t="shared" si="136"/>
        <v>4</v>
      </c>
      <c r="N212" s="62">
        <f>IF(Y115=0,J212,(IF(J212&gt;36,(J212-AB212),(IF(AE212&gt;0,(J212-((AE212))*(AB212)),(IF(AD212&lt;AC212,(J212+AA212),J212)))))))</f>
        <v>24.8</v>
      </c>
      <c r="AA212" s="64">
        <f t="shared" si="137"/>
        <v>0.1</v>
      </c>
      <c r="AB212" s="64">
        <f>IF(Y116=0,0,(IF(J212&lt;4.5,0.1,(IF(J212&lt;11.5,0.2,(IF(J212&lt;18.5,0.3,(IF(J212&lt;26.5,0.4,(IF(J212&lt;37,0.5,((Y116-36)))))))))))))</f>
        <v>0</v>
      </c>
      <c r="AC212" s="64">
        <f t="shared" si="133"/>
        <v>-4</v>
      </c>
      <c r="AD212" s="64">
        <f>Y116-36</f>
        <v>-36</v>
      </c>
      <c r="AE212" s="64">
        <f t="shared" si="134"/>
        <v>0</v>
      </c>
      <c r="AF212" s="65">
        <v>24.5</v>
      </c>
    </row>
    <row r="213" spans="9:32" ht="15">
      <c r="I213" s="125" t="str">
        <f>B118</f>
        <v>JRen</v>
      </c>
      <c r="J213" s="183">
        <v>14.6</v>
      </c>
      <c r="K213" s="58">
        <f t="shared" si="135"/>
        <v>16.654867256637164</v>
      </c>
      <c r="L213" s="59">
        <f t="shared" si="136"/>
        <v>3</v>
      </c>
      <c r="N213" s="62">
        <f>IF(Y118=0,J213,(IF(J213&gt;36,(J213-AB213),(IF(AE213&gt;0,(J213-((AE213))*(AB213)),(IF(AD213&lt;AC213,(J213+AA213),J213)))))))</f>
        <v>14.6</v>
      </c>
      <c r="AA213" s="64">
        <f t="shared" si="137"/>
        <v>0.1</v>
      </c>
      <c r="AB213" s="64">
        <f>IF(Y119=0,0,(IF(J213&lt;4.5,0.1,(IF(J213&lt;11.5,0.2,(IF(J213&lt;18.5,0.3,(IF(J213&lt;26.5,0.4,(IF(J213&lt;37,0.5,((Y119-36)))))))))))))</f>
        <v>0</v>
      </c>
      <c r="AC213" s="64">
        <f t="shared" si="133"/>
        <v>-3</v>
      </c>
      <c r="AD213" s="64">
        <f>Y119-36</f>
        <v>-36</v>
      </c>
      <c r="AE213" s="64">
        <f t="shared" si="134"/>
        <v>0</v>
      </c>
      <c r="AF213" s="65">
        <v>27.7</v>
      </c>
    </row>
    <row r="214" spans="9:32" ht="15">
      <c r="I214" s="125" t="str">
        <f>B121</f>
        <v>PEch</v>
      </c>
      <c r="J214" s="183">
        <v>18.6</v>
      </c>
      <c r="K214" s="58">
        <f t="shared" si="135"/>
        <v>21.32743362831858</v>
      </c>
      <c r="L214" s="59">
        <f t="shared" si="136"/>
        <v>4</v>
      </c>
      <c r="N214" s="62">
        <f>IF(Y121=0,J214,(IF(J214&gt;36,(J214-AB214),(IF(AE214&gt;0,(J214-((AE214))*(AB214)),(IF(AD214&lt;AC214,(J214+AA214),J214)))))))</f>
        <v>18.6</v>
      </c>
      <c r="AA214" s="64">
        <f t="shared" si="137"/>
        <v>0.1</v>
      </c>
      <c r="AB214" s="64">
        <f>IF(Y122=0,0,(IF(J214&lt;4.5,0.1,(IF(J214&lt;11.5,0.2,(IF(J214&lt;18.5,0.3,(IF(J214&lt;26.5,0.4,(IF(J214&lt;37,0.5,((Y122-36)))))))))))))</f>
        <v>0</v>
      </c>
      <c r="AC214" s="64">
        <f t="shared" si="133"/>
        <v>-4</v>
      </c>
      <c r="AD214" s="64">
        <f>Y122-36</f>
        <v>-36</v>
      </c>
      <c r="AE214" s="64">
        <f t="shared" si="134"/>
        <v>0</v>
      </c>
      <c r="AF214" s="65">
        <v>17.9</v>
      </c>
    </row>
    <row r="215" spans="9:32" ht="15">
      <c r="I215" s="125" t="str">
        <f>B124</f>
        <v>PhSan</v>
      </c>
      <c r="J215" s="183">
        <v>19.900000000000006</v>
      </c>
      <c r="K215" s="58">
        <f t="shared" si="135"/>
        <v>22.846017699115045</v>
      </c>
      <c r="L215" s="59">
        <f t="shared" si="136"/>
        <v>4</v>
      </c>
      <c r="N215" s="62">
        <f>IF(Y124=0,J215,(IF(J215&gt;36,(J215-AB215),(IF(AE215&gt;0,(J215-((AE215))*(AB215)),(IF(AD215&lt;AC215,(J215+AA215),J215)))))))</f>
        <v>19.900000000000006</v>
      </c>
      <c r="AA215" s="64">
        <f t="shared" si="137"/>
        <v>0.1</v>
      </c>
      <c r="AB215" s="64">
        <f>IF(Y125=0,0,(IF(J215&lt;4.5,0.1,(IF(J215&lt;11.5,0.2,(IF(J215&lt;18.5,0.3,(IF(J215&lt;26.5,0.4,(IF(J215&lt;37,0.5,((Y125-36)))))))))))))</f>
        <v>0</v>
      </c>
      <c r="AC215" s="64">
        <f t="shared" si="133"/>
        <v>-4</v>
      </c>
      <c r="AD215" s="64">
        <f>Y125-36</f>
        <v>-36</v>
      </c>
      <c r="AE215" s="64">
        <f t="shared" si="134"/>
        <v>0</v>
      </c>
      <c r="AF215" s="65">
        <v>37</v>
      </c>
    </row>
    <row r="216" spans="9:32" ht="15">
      <c r="I216" s="125" t="str">
        <f>B127</f>
        <v>YTang</v>
      </c>
      <c r="J216" s="183">
        <v>31</v>
      </c>
      <c r="K216" s="58">
        <f t="shared" si="135"/>
        <v>35.812389380530966</v>
      </c>
      <c r="L216" s="69">
        <f aca="true" t="shared" si="138" ref="L216:L224">IF(J216&lt;4.5,1,(IF(J216&lt;11.5,2,(IF(J216&lt;18.5,3,(IF(J216&lt;26.5,4,(IF(J216&lt;37,5,6)))))))))</f>
        <v>5</v>
      </c>
      <c r="N216" s="62">
        <f>IF(Y127=0,J216,(IF(J216&gt;36,(J216-AB216),(IF(AE216&gt;0,(J216-((AE216))*(AB216)),(IF(AD216&lt;AC216,(J216+AA216),J216)))))))</f>
        <v>31</v>
      </c>
      <c r="AA216" s="64">
        <f aca="true" t="shared" si="139" ref="AA216:AA224">IF(J216&lt;26.5,0.1,(IF(J216&lt;37,0.2,0)))</f>
        <v>0.2</v>
      </c>
      <c r="AB216" s="64">
        <f>IF(Y128=0,0,(IF(J216&lt;4.5,0.1,(IF(J216&lt;11.5,0.2,(IF(J216&lt;18.5,0.3,(IF(J216&lt;26.5,0.4,(IF(J216&lt;37,0.5,((Y128-36)))))))))))))</f>
        <v>0</v>
      </c>
      <c r="AC216" s="64">
        <f t="shared" si="133"/>
        <v>-5</v>
      </c>
      <c r="AD216" s="64">
        <f>Y128-36</f>
        <v>-36</v>
      </c>
      <c r="AE216" s="64">
        <f t="shared" si="134"/>
        <v>0</v>
      </c>
      <c r="AF216" s="65">
        <v>24.4</v>
      </c>
    </row>
    <row r="217" spans="9:32" ht="15">
      <c r="I217" s="125" t="str">
        <f>B130</f>
        <v>ARoub</v>
      </c>
      <c r="J217" s="183">
        <v>26.7</v>
      </c>
      <c r="K217" s="58">
        <f t="shared" si="135"/>
        <v>30.789380530973446</v>
      </c>
      <c r="L217" s="69">
        <f t="shared" si="138"/>
        <v>5</v>
      </c>
      <c r="N217" s="62">
        <f>IF(Y130=0,J217,(IF(J217&gt;36,(J217-AB217),(IF(AE217&gt;0,(J217-((AE217))*(AB217)),(IF(AD217&lt;AC217,(J217+AA217),J217)))))))</f>
        <v>26.7</v>
      </c>
      <c r="AA217" s="64">
        <f t="shared" si="139"/>
        <v>0.2</v>
      </c>
      <c r="AB217" s="64">
        <f>IF(Y131=0,0,(IF(J217&lt;4.5,0.1,(IF(J217&lt;11.5,0.2,(IF(J217&lt;18.5,0.3,(IF(J217&lt;26.5,0.4,(IF(J217&lt;37,0.5,((Y131-36)))))))))))))</f>
        <v>0</v>
      </c>
      <c r="AC217" s="64">
        <f t="shared" si="133"/>
        <v>-5</v>
      </c>
      <c r="AD217" s="64">
        <f>Y131-36</f>
        <v>-36</v>
      </c>
      <c r="AE217" s="64">
        <f t="shared" si="134"/>
        <v>0</v>
      </c>
      <c r="AF217" s="65">
        <v>54</v>
      </c>
    </row>
    <row r="218" spans="9:32" ht="15">
      <c r="I218" s="125" t="str">
        <f>B133</f>
        <v>CRoub</v>
      </c>
      <c r="J218" s="183">
        <v>23.100000000000005</v>
      </c>
      <c r="K218" s="58">
        <f t="shared" si="135"/>
        <v>26.58407079646018</v>
      </c>
      <c r="L218" s="69">
        <f t="shared" si="138"/>
        <v>4</v>
      </c>
      <c r="N218" s="62">
        <f>IF(Y133=0,J218,(IF(J218&gt;36,(J218-AB218),(IF(AE218&gt;0,(J218-((AE218))*(AB218)),(IF(AD218&lt;AC218,(J218+AA218),J218)))))))</f>
        <v>23.100000000000005</v>
      </c>
      <c r="AA218" s="64">
        <f t="shared" si="139"/>
        <v>0.1</v>
      </c>
      <c r="AB218" s="64">
        <f>IF(Y134=0,0,(IF(J218&lt;4.5,0.1,(IF(J218&lt;11.5,0.2,(IF(J218&lt;18.5,0.3,(IF(J218&lt;26.5,0.4,(IF(J218&lt;37,0.5,((Y134-36)))))))))))))</f>
        <v>0</v>
      </c>
      <c r="AC218" s="64">
        <f t="shared" si="133"/>
        <v>-4</v>
      </c>
      <c r="AD218" s="64">
        <f>Y134-36</f>
        <v>-36</v>
      </c>
      <c r="AE218" s="64">
        <f t="shared" si="134"/>
        <v>0</v>
      </c>
      <c r="AF218" s="65">
        <v>27.9</v>
      </c>
    </row>
    <row r="219" spans="9:32" ht="15">
      <c r="I219" s="125" t="str">
        <f>B136</f>
        <v>SPlan</v>
      </c>
      <c r="J219" s="183">
        <v>21.5</v>
      </c>
      <c r="K219" s="58">
        <f t="shared" si="135"/>
        <v>24.715044247787606</v>
      </c>
      <c r="L219" s="69">
        <f t="shared" si="138"/>
        <v>4</v>
      </c>
      <c r="N219" s="62">
        <f>IF(Y136=0,J219,(IF(J219&gt;36,(J219-AB219),(IF(AE219&gt;0,(J219-((AE219))*(AB219)),(IF(AD219&lt;AC219,(J219+AA219),J219)))))))</f>
        <v>21.5</v>
      </c>
      <c r="AA219" s="64">
        <f t="shared" si="139"/>
        <v>0.1</v>
      </c>
      <c r="AB219" s="64">
        <f>IF(Y137=0,0,(IF(J219&lt;4.5,0.1,(IF(J219&lt;11.5,0.2,(IF(J219&lt;18.5,0.3,(IF(J219&lt;26.5,0.4,(IF(J219&lt;37,0.5,((Y137-36)))))))))))))</f>
        <v>0</v>
      </c>
      <c r="AC219" s="64">
        <f t="shared" si="133"/>
        <v>-4</v>
      </c>
      <c r="AD219" s="64">
        <f>Y137-36</f>
        <v>-36</v>
      </c>
      <c r="AE219" s="64">
        <f t="shared" si="134"/>
        <v>0</v>
      </c>
      <c r="AF219" s="65">
        <v>19.4</v>
      </c>
    </row>
    <row r="220" spans="9:32" ht="15">
      <c r="I220" s="125" t="str">
        <f>B139</f>
        <v>GhMG</v>
      </c>
      <c r="J220" s="183">
        <v>25.9</v>
      </c>
      <c r="K220" s="58">
        <f t="shared" si="135"/>
        <v>29.85486725663716</v>
      </c>
      <c r="L220" s="59">
        <f t="shared" si="138"/>
        <v>4</v>
      </c>
      <c r="N220" s="62">
        <f>IF(Y139=0,J220,(IF(J220&gt;36,(J220-AB220),(IF(AE220&gt;0,(J220-((AE220))*(AB220)),(IF(AD220&lt;AC220,(J220+AA220),J220)))))))</f>
        <v>25.9</v>
      </c>
      <c r="AA220" s="64">
        <f t="shared" si="139"/>
        <v>0.1</v>
      </c>
      <c r="AB220" s="64">
        <f>IF(Y140=0,0,(IF(J220&lt;4.5,0.1,(IF(J220&lt;11.5,0.2,(IF(J220&lt;18.5,0.3,(IF(J220&lt;26.5,0.4,(IF(J220&lt;37,0.5,((Y140-36)))))))))))))</f>
        <v>0</v>
      </c>
      <c r="AC220" s="64">
        <f t="shared" si="133"/>
        <v>-4</v>
      </c>
      <c r="AD220" s="64">
        <f>Y140-36</f>
        <v>-36</v>
      </c>
      <c r="AE220" s="64">
        <f t="shared" si="134"/>
        <v>0</v>
      </c>
      <c r="AF220" s="65">
        <v>44</v>
      </c>
    </row>
    <row r="221" spans="9:32" ht="15">
      <c r="I221" s="125" t="str">
        <f>B142</f>
        <v>GGran</v>
      </c>
      <c r="J221" s="183">
        <v>14.7</v>
      </c>
      <c r="K221" s="58">
        <f t="shared" si="135"/>
        <v>16.771681415929198</v>
      </c>
      <c r="L221" s="59">
        <f t="shared" si="138"/>
        <v>3</v>
      </c>
      <c r="N221" s="62">
        <f>IF(Y142=0,J221,(IF(J221&gt;36,(J221-AB221),(IF(AE221&gt;0,(J221-((AE221))*(AB221)),(IF(AD221&lt;AC221,(J221+AA221),J221)))))))</f>
        <v>14.7</v>
      </c>
      <c r="P221" t="s">
        <v>81</v>
      </c>
      <c r="AA221" s="64">
        <f t="shared" si="139"/>
        <v>0.1</v>
      </c>
      <c r="AB221" s="64">
        <f>IF(Y143=0,0,(IF(J221&lt;4.5,0.1,(IF(J221&lt;11.5,0.2,(IF(J221&lt;18.5,0.3,(IF(J221&lt;26.5,0.4,(IF(J221&lt;37,0.5,((Y143-36)))))))))))))</f>
        <v>0</v>
      </c>
      <c r="AC221" s="64">
        <f t="shared" si="133"/>
        <v>-3</v>
      </c>
      <c r="AD221" s="64">
        <f>Y143-36</f>
        <v>-36</v>
      </c>
      <c r="AE221" s="64">
        <f t="shared" si="134"/>
        <v>0</v>
      </c>
      <c r="AF221" s="65">
        <v>44</v>
      </c>
    </row>
    <row r="222" spans="9:32" ht="15">
      <c r="I222" s="125" t="str">
        <f>B145</f>
        <v>AGaut</v>
      </c>
      <c r="J222" s="183">
        <v>6.1</v>
      </c>
      <c r="K222" s="58">
        <f t="shared" si="135"/>
        <v>6.725663716814153</v>
      </c>
      <c r="L222" s="59">
        <f t="shared" si="138"/>
        <v>2</v>
      </c>
      <c r="N222" s="62">
        <f>IF(Y145=0,J222,(IF(J222&gt;36,(J222-AB222),(IF(AE222&gt;0,(J222-((AE222))*(AB222)),(IF(AD222&lt;AC222,(J222+AA222),J222)))))))</f>
        <v>6.1</v>
      </c>
      <c r="AA222" s="64">
        <f t="shared" si="139"/>
        <v>0.1</v>
      </c>
      <c r="AB222" s="64">
        <f>IF(Y146=0,0,(IF(J222&lt;4.5,0.1,(IF(J222&lt;11.5,0.2,(IF(J222&lt;18.5,0.3,(IF(J222&lt;26.5,0.4,(IF(J222&lt;37,0.5,((Y146-36)))))))))))))</f>
        <v>0.2</v>
      </c>
      <c r="AC222" s="64">
        <f t="shared" si="133"/>
        <v>-2</v>
      </c>
      <c r="AD222" s="64">
        <f>Y146-36</f>
        <v>-21</v>
      </c>
      <c r="AE222" s="64">
        <f t="shared" si="134"/>
        <v>0</v>
      </c>
      <c r="AF222" s="65">
        <v>17.3</v>
      </c>
    </row>
    <row r="223" spans="9:32" ht="15">
      <c r="I223" s="125" t="str">
        <f>B148</f>
        <v>CMo</v>
      </c>
      <c r="J223" s="183">
        <v>47</v>
      </c>
      <c r="K223" s="58">
        <f t="shared" si="135"/>
        <v>47</v>
      </c>
      <c r="L223" s="59">
        <f t="shared" si="138"/>
        <v>6</v>
      </c>
      <c r="N223" s="62">
        <v>47</v>
      </c>
      <c r="P223" t="s">
        <v>81</v>
      </c>
      <c r="AA223" s="64">
        <f t="shared" si="139"/>
        <v>0</v>
      </c>
      <c r="AB223" s="64">
        <f>IF(Y149=0,0,(IF(J223&lt;4.5,0.1,(IF(J223&lt;11.5,0.2,(IF(J223&lt;18.5,0.3,(IF(J223&lt;26.5,0.4,(IF(J223&lt;37,0.5,((Y149-36)))))))))))))</f>
        <v>0</v>
      </c>
      <c r="AC223" s="64">
        <f t="shared" si="133"/>
        <v>0</v>
      </c>
      <c r="AD223" s="64">
        <f>Y149-36</f>
        <v>-36</v>
      </c>
      <c r="AE223" s="64">
        <f t="shared" si="134"/>
        <v>0</v>
      </c>
      <c r="AF223" s="65">
        <v>27.1</v>
      </c>
    </row>
    <row r="224" spans="9:32" ht="15">
      <c r="I224" s="125" t="str">
        <f>B151</f>
        <v>ElLey</v>
      </c>
      <c r="J224" s="183">
        <v>17.2</v>
      </c>
      <c r="K224" s="58">
        <f t="shared" si="135"/>
        <v>19.692035398230082</v>
      </c>
      <c r="L224" s="69">
        <f t="shared" si="138"/>
        <v>3</v>
      </c>
      <c r="N224" s="62">
        <f>IF(Y151=0,J224,(IF(J224&gt;36,(J224-AB224),(IF(AE224&gt;0,(J224-((AE224))*(AB224)),(IF(AD224&lt;AC224,(J224+AA224),J224)))))))</f>
        <v>17.2</v>
      </c>
      <c r="AA224" s="64">
        <f t="shared" si="139"/>
        <v>0.1</v>
      </c>
      <c r="AB224" s="64">
        <f>IF(Y152=0,0,(IF(J224&lt;4.5,0.1,(IF(J224&lt;11.5,0.2,(IF(J224&lt;18.5,0.3,(IF(J224&lt;26.5,0.4,(IF(J224&lt;37,0.5,((Y152-36)))))))))))))</f>
        <v>0</v>
      </c>
      <c r="AC224" s="64">
        <f t="shared" si="133"/>
        <v>-3</v>
      </c>
      <c r="AD224" s="64">
        <f>Y152-36</f>
        <v>-36</v>
      </c>
      <c r="AE224" s="64">
        <f t="shared" si="134"/>
        <v>0</v>
      </c>
      <c r="AF224" s="65">
        <v>18.5</v>
      </c>
    </row>
    <row r="225" spans="9:32" ht="15">
      <c r="I225" s="125" t="str">
        <f>B154</f>
        <v>HLLey</v>
      </c>
      <c r="J225" s="183">
        <v>23.5</v>
      </c>
      <c r="K225" s="58">
        <f t="shared" si="135"/>
        <v>27.051327433628312</v>
      </c>
      <c r="L225" s="59">
        <f aca="true" t="shared" si="140" ref="L225:L231">IF(J225&lt;4.5,1,(IF(J225&lt;11.5,2,(IF(J225&lt;18.5,3,(IF(J225&lt;26.5,4,(IF(J225&lt;37,5,6)))))))))</f>
        <v>4</v>
      </c>
      <c r="N225" s="62">
        <f>IF(Y154=0,J225,(IF(J225&gt;36,(J225-AB225),(IF(AE225&gt;0,(J225-((AE225))*(AB225)),(IF(AD225&lt;AC225,(J225+AA225),J225)))))))</f>
        <v>23.5</v>
      </c>
      <c r="AA225" s="64">
        <f aca="true" t="shared" si="141" ref="AA225:AA231">IF(J225&lt;26.5,0.1,(IF(J225&lt;37,0.2,0)))</f>
        <v>0.1</v>
      </c>
      <c r="AB225" s="64">
        <f>IF(Y155=0,0,(IF(J225&lt;4.5,0.1,(IF(J225&lt;11.5,0.2,(IF(J225&lt;18.5,0.3,(IF(J225&lt;26.5,0.4,(IF(J225&lt;37,0.5,((Y155-36)))))))))))))</f>
        <v>0</v>
      </c>
      <c r="AC225" s="64">
        <f t="shared" si="133"/>
        <v>-4</v>
      </c>
      <c r="AD225" s="64">
        <f>Y155-36</f>
        <v>-36</v>
      </c>
      <c r="AE225" s="64">
        <f t="shared" si="134"/>
        <v>0</v>
      </c>
      <c r="AF225" s="65">
        <v>41</v>
      </c>
    </row>
    <row r="226" spans="9:32" ht="15">
      <c r="I226" s="125" t="str">
        <f>B157</f>
        <v>PhBar</v>
      </c>
      <c r="J226" s="183">
        <v>28.2</v>
      </c>
      <c r="K226" s="58">
        <f t="shared" si="135"/>
        <v>32.54159292035398</v>
      </c>
      <c r="L226" s="59">
        <f t="shared" si="140"/>
        <v>5</v>
      </c>
      <c r="N226" s="62">
        <f>IF(Y157=0,J226,(IF(J226&gt;36,(J226-AB226),(IF(AE226&gt;0,(J226-((AE226))*(AB226)),(IF(AD226&lt;AC226,(J226+AA226),J226)))))))</f>
        <v>28.2</v>
      </c>
      <c r="AA226" s="64">
        <f t="shared" si="141"/>
        <v>0.2</v>
      </c>
      <c r="AB226" s="64">
        <f>IF(Y158=0,0,(IF(J226&lt;4.5,0.1,(IF(J226&lt;11.5,0.2,(IF(J226&lt;18.5,0.3,(IF(J226&lt;26.5,0.4,(IF(J226&lt;37,0.5,((Y158-36)))))))))))))</f>
        <v>0</v>
      </c>
      <c r="AC226" s="64">
        <f t="shared" si="133"/>
        <v>-5</v>
      </c>
      <c r="AD226" s="64">
        <f>Y158-36</f>
        <v>-36</v>
      </c>
      <c r="AE226" s="64">
        <f t="shared" si="134"/>
        <v>0</v>
      </c>
      <c r="AF226" s="65">
        <v>42</v>
      </c>
    </row>
    <row r="227" spans="9:32" ht="15">
      <c r="I227" s="275" t="str">
        <f>B160</f>
        <v>MfEll</v>
      </c>
      <c r="J227" s="274">
        <v>37</v>
      </c>
      <c r="K227" s="58">
        <f t="shared" si="135"/>
        <v>37</v>
      </c>
      <c r="L227" s="59">
        <f t="shared" si="140"/>
        <v>6</v>
      </c>
      <c r="N227" s="62">
        <v>37</v>
      </c>
      <c r="P227" t="s">
        <v>81</v>
      </c>
      <c r="AA227" s="64">
        <f t="shared" si="141"/>
        <v>0</v>
      </c>
      <c r="AB227" s="64">
        <f>IF(Y161=0,0,(IF(J227&lt;4.5,0.1,(IF(J227&lt;11.5,0.2,(IF(J227&lt;18.5,0.3,(IF(J227&lt;26.5,0.4,(IF(J227&lt;37,0.5,((Y161-36)))))))))))))</f>
        <v>-14</v>
      </c>
      <c r="AC227" s="64">
        <f t="shared" si="133"/>
        <v>0</v>
      </c>
      <c r="AD227" s="64">
        <f>Y161-36</f>
        <v>-14</v>
      </c>
      <c r="AE227" s="64">
        <f t="shared" si="134"/>
        <v>0</v>
      </c>
      <c r="AF227" s="65">
        <v>14.9</v>
      </c>
    </row>
    <row r="228" spans="9:32" ht="15">
      <c r="I228" s="125" t="str">
        <f>B163</f>
        <v>inv29</v>
      </c>
      <c r="J228" s="20">
        <v>36</v>
      </c>
      <c r="K228" s="58">
        <f t="shared" si="135"/>
        <v>41.653097345132736</v>
      </c>
      <c r="L228" s="59">
        <f t="shared" si="140"/>
        <v>5</v>
      </c>
      <c r="N228" s="62">
        <f>IF(Y145=0,J228,(IF(J228&gt;36,(J228-AB228),(IF(AE228&gt;0,(J228-((AE228))*(AB228)),(IF(AD228&lt;AC228,(J228+AA228),J228)))))))</f>
        <v>36</v>
      </c>
      <c r="AA228" s="64">
        <f t="shared" si="141"/>
        <v>0.2</v>
      </c>
      <c r="AB228" s="64">
        <f>IF(Y164=0,0,(IF(J228&lt;4.5,0.1,(IF(J228&lt;11.5,0.2,(IF(J228&lt;18.5,0.3,(IF(J228&lt;26.5,0.4,(IF(J228&lt;37,0.5,((0)))))))))))))</f>
        <v>0</v>
      </c>
      <c r="AC228" s="64">
        <f t="shared" si="133"/>
        <v>-5</v>
      </c>
      <c r="AD228" s="64">
        <f>Y164-36</f>
        <v>-36</v>
      </c>
      <c r="AE228" s="64">
        <f t="shared" si="134"/>
        <v>0</v>
      </c>
      <c r="AF228" s="65">
        <v>24.3</v>
      </c>
    </row>
    <row r="229" spans="9:32" ht="15">
      <c r="I229" s="125" t="str">
        <f>B166</f>
        <v>inv30</v>
      </c>
      <c r="J229" s="20">
        <v>36.2</v>
      </c>
      <c r="K229" s="58">
        <f t="shared" si="135"/>
        <v>36.2</v>
      </c>
      <c r="L229" s="59">
        <f t="shared" si="140"/>
        <v>5</v>
      </c>
      <c r="N229" s="62">
        <f>IF(Y146=0,J229,(IF(J229&gt;36,(J229-AB229),(IF(AE229&gt;0,(J229-((AE229))*(AB229)),(IF(AD229&lt;AC229,(J229+AA229),J229)))))))</f>
        <v>36.2</v>
      </c>
      <c r="AA229" s="64">
        <f t="shared" si="141"/>
        <v>0.2</v>
      </c>
      <c r="AB229" s="64">
        <f>IF(Y167=0,0,(IF(J229&lt;4.5,0.1,(IF(J229&lt;11.5,0.2,(IF(J229&lt;18.5,0.3,(IF(J229&lt;26.5,0.4,(IF(J229&lt;37,0.5,((Y167-36)))))))))))))</f>
        <v>0</v>
      </c>
      <c r="AC229" s="64">
        <f t="shared" si="133"/>
        <v>0</v>
      </c>
      <c r="AD229" s="64">
        <f>Y167-36</f>
        <v>-36</v>
      </c>
      <c r="AE229" s="64">
        <f t="shared" si="134"/>
        <v>0</v>
      </c>
      <c r="AF229" s="65">
        <v>36</v>
      </c>
    </row>
    <row r="230" spans="9:32" ht="15">
      <c r="I230" s="125" t="str">
        <f>B169</f>
        <v>inv31</v>
      </c>
      <c r="J230" s="20">
        <v>36</v>
      </c>
      <c r="K230" s="58">
        <f t="shared" si="135"/>
        <v>41.653097345132736</v>
      </c>
      <c r="L230" s="59">
        <f t="shared" si="140"/>
        <v>5</v>
      </c>
      <c r="N230" s="62">
        <f>IF(Y147=0,J230,(IF(J230&gt;36,(J230-AB230),(IF(AE230&gt;0,(J230-((AE230))*(AB230)),(IF(AD230&lt;AC230,(J230+AA230),J230)))))))</f>
        <v>36</v>
      </c>
      <c r="AA230" s="64">
        <f t="shared" si="141"/>
        <v>0.2</v>
      </c>
      <c r="AB230" s="64">
        <f>IF(Y170=0,0,(IF(J230&lt;4.5,0.1,(IF(J230&lt;11.5,0.2,(IF(J230&lt;18.5,0.3,(IF(J230&lt;26.5,0.4,(IF(J230&lt;37,0.5,((Y170-36)))))))))))))</f>
        <v>0</v>
      </c>
      <c r="AC230" s="64">
        <f t="shared" si="133"/>
        <v>-5</v>
      </c>
      <c r="AD230" s="64">
        <f>Y171-36</f>
        <v>5</v>
      </c>
      <c r="AE230" s="64">
        <f t="shared" si="134"/>
        <v>5</v>
      </c>
      <c r="AF230" s="65">
        <v>36</v>
      </c>
    </row>
    <row r="231" spans="9:32" ht="15">
      <c r="I231" s="125" t="str">
        <f>B172</f>
        <v>Inv32</v>
      </c>
      <c r="J231" s="20">
        <v>39</v>
      </c>
      <c r="K231" s="58">
        <f t="shared" si="135"/>
        <v>39</v>
      </c>
      <c r="L231" s="59">
        <f t="shared" si="140"/>
        <v>6</v>
      </c>
      <c r="N231" s="62">
        <f>IF(Y172=0,J231,(IF(J231&gt;36,(J231-AB231),(IF(AE231&gt;0,(J231-((AE231))*(AB231)),(IF(AD231&lt;AC231,(J231+AA231),J231)))))))</f>
        <v>39</v>
      </c>
      <c r="AA231" s="64">
        <f t="shared" si="141"/>
        <v>0</v>
      </c>
      <c r="AB231" s="64">
        <f>IF(Y173=0,0,(IF(J231&lt;4.5,0.1,(IF(J231&lt;11.5,0.2,(IF(J231&lt;18.5,0.3,(IF(J231&lt;26.5,0.4,(IF(J231&lt;37,0.5,((Y173-36)))))))))))))</f>
        <v>0</v>
      </c>
      <c r="AC231" s="64">
        <f t="shared" si="133"/>
        <v>0</v>
      </c>
      <c r="AD231" s="64">
        <f>Y175-36</f>
        <v>-36</v>
      </c>
      <c r="AE231" s="64">
        <f t="shared" si="134"/>
        <v>0</v>
      </c>
      <c r="AF231" s="65">
        <v>36</v>
      </c>
    </row>
    <row r="238" ht="15">
      <c r="C238" s="99" t="s">
        <v>52</v>
      </c>
    </row>
    <row r="239" ht="15">
      <c r="C239" s="100" t="s">
        <v>53</v>
      </c>
    </row>
    <row r="240" ht="15">
      <c r="C240" s="100" t="s">
        <v>54</v>
      </c>
    </row>
    <row r="241" ht="15">
      <c r="C241" s="100" t="s">
        <v>55</v>
      </c>
    </row>
    <row r="242" ht="15">
      <c r="C242" s="100" t="s">
        <v>56</v>
      </c>
    </row>
    <row r="243" ht="15">
      <c r="C243" s="100" t="s">
        <v>57</v>
      </c>
    </row>
    <row r="244" ht="15">
      <c r="C244" s="100" t="s">
        <v>58</v>
      </c>
    </row>
    <row r="246" ht="15">
      <c r="C246" s="99" t="s">
        <v>59</v>
      </c>
    </row>
    <row r="247" ht="15">
      <c r="C247" s="100" t="s">
        <v>60</v>
      </c>
    </row>
    <row r="248" ht="15">
      <c r="C248" s="100" t="s">
        <v>61</v>
      </c>
    </row>
    <row r="249" ht="15">
      <c r="C249" s="100" t="s">
        <v>62</v>
      </c>
    </row>
    <row r="250" ht="15">
      <c r="C250" s="100" t="s">
        <v>63</v>
      </c>
    </row>
    <row r="251" ht="15">
      <c r="C251" s="100" t="s">
        <v>64</v>
      </c>
    </row>
    <row r="252" ht="15">
      <c r="C252" s="101" t="s">
        <v>65</v>
      </c>
    </row>
    <row r="254" ht="15">
      <c r="C254" s="99" t="s">
        <v>66</v>
      </c>
    </row>
    <row r="255" ht="15">
      <c r="C255" s="100" t="s">
        <v>67</v>
      </c>
    </row>
    <row r="256" ht="15">
      <c r="C256" s="100" t="s">
        <v>68</v>
      </c>
    </row>
    <row r="257" ht="15">
      <c r="C257" s="101" t="s">
        <v>69</v>
      </c>
    </row>
    <row r="258" ht="15">
      <c r="C258" s="102"/>
    </row>
    <row r="259" ht="15">
      <c r="C259" s="102" t="s">
        <v>70</v>
      </c>
    </row>
    <row r="261" ht="15">
      <c r="C261" s="100" t="s">
        <v>72</v>
      </c>
    </row>
    <row r="262" ht="15">
      <c r="C262" s="100" t="s">
        <v>73</v>
      </c>
    </row>
    <row r="263" ht="15">
      <c r="C263" s="100" t="s">
        <v>74</v>
      </c>
    </row>
    <row r="264" ht="15">
      <c r="C264" s="101" t="s">
        <v>75</v>
      </c>
    </row>
    <row r="265" ht="15">
      <c r="C265" s="101" t="s">
        <v>76</v>
      </c>
    </row>
    <row r="266" ht="15">
      <c r="C266" s="101" t="s">
        <v>77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zoomScalePageLayoutView="0" workbookViewId="0" topLeftCell="A1">
      <pane xSplit="2" ySplit="10" topLeftCell="AB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A11" sqref="BA11"/>
    </sheetView>
  </sheetViews>
  <sheetFormatPr defaultColWidth="11.421875" defaultRowHeight="15"/>
  <cols>
    <col min="1" max="1" width="8.28125" style="0" customWidth="1"/>
    <col min="2" max="2" width="22.57421875" style="0" customWidth="1"/>
    <col min="3" max="35" width="5.7109375" style="0" customWidth="1"/>
    <col min="36" max="57" width="6.421875" style="0" customWidth="1"/>
    <col min="58" max="58" width="6.421875" style="29" customWidth="1"/>
  </cols>
  <sheetData>
    <row r="1" spans="3:57" ht="15">
      <c r="C1" s="49" t="str">
        <f>cartescoreCAM!$I177</f>
        <v>ASer</v>
      </c>
      <c r="D1" s="49" t="str">
        <f>cartescoreCAM!$I178</f>
        <v>STry</v>
      </c>
      <c r="E1" s="49" t="str">
        <f>cartescoreCAM!$I179</f>
        <v>MGui</v>
      </c>
      <c r="F1" s="49" t="str">
        <f>cartescoreCAM!$I180</f>
        <v>JPBra</v>
      </c>
      <c r="G1" s="49" t="str">
        <f>cartescoreCAM!$I181</f>
        <v>ARaf </v>
      </c>
      <c r="H1" s="49" t="str">
        <f>cartescoreCAM!$I182</f>
        <v>PThi</v>
      </c>
      <c r="I1" s="49" t="str">
        <f>cartescoreCAM!$I183</f>
        <v>JRou</v>
      </c>
      <c r="J1" s="49" t="str">
        <f>cartescoreCAM!$I184</f>
        <v>GDub</v>
      </c>
      <c r="K1" s="49" t="str">
        <f>cartescoreCAM!$I185</f>
        <v>GDign</v>
      </c>
      <c r="L1" s="49" t="str">
        <f>cartescoreCAM!$I186</f>
        <v>MLeo</v>
      </c>
      <c r="M1" s="49" t="str">
        <f>cartescoreCAM!$I187</f>
        <v>ETal</v>
      </c>
      <c r="N1" s="49" t="str">
        <f>cartescoreCAM!$I188</f>
        <v>CLeo</v>
      </c>
      <c r="O1" s="49" t="str">
        <f>cartescoreCAM!$I189</f>
        <v>PRoq</v>
      </c>
      <c r="P1" s="49" t="str">
        <f>cartescoreCAM!$I190</f>
        <v>JPCho</v>
      </c>
      <c r="Q1" s="49" t="str">
        <f>cartescoreCAM!$I191</f>
        <v>GPic</v>
      </c>
      <c r="R1" s="49" t="str">
        <f>cartescoreCAM!$I192</f>
        <v>EPic</v>
      </c>
      <c r="S1" s="49" t="str">
        <f>cartescoreCAM!$I193</f>
        <v>JBLef</v>
      </c>
      <c r="T1" s="49" t="str">
        <f>cartescoreCAM!$I194</f>
        <v>BLar</v>
      </c>
      <c r="U1" s="49" t="str">
        <f>cartescoreCAM!$I195</f>
        <v>PPre</v>
      </c>
      <c r="V1" s="49" t="str">
        <f>cartescoreCAM!$I196</f>
        <v>ABlan</v>
      </c>
      <c r="W1" s="49" t="str">
        <f>cartescoreCAM!$I197</f>
        <v>BRou</v>
      </c>
      <c r="X1" s="49" t="str">
        <f>cartescoreCAM!$I198</f>
        <v>BCue</v>
      </c>
      <c r="Y1" s="49" t="str">
        <f>cartescoreCAM!$I199</f>
        <v>YDej</v>
      </c>
      <c r="Z1" s="49" t="str">
        <f>cartescoreCAM!$I200</f>
        <v>GGar</v>
      </c>
      <c r="AA1" s="49" t="str">
        <f>cartescoreCAM!$I201</f>
        <v>RBo</v>
      </c>
      <c r="AB1" s="49" t="str">
        <f>cartescoreCAM!$I202</f>
        <v>MjBo</v>
      </c>
      <c r="AC1" s="49" t="str">
        <f>cartescoreCAM!$I203</f>
        <v>PCot</v>
      </c>
      <c r="AD1" s="49" t="str">
        <f>cartescoreCAM!$I204</f>
        <v>AdCha</v>
      </c>
      <c r="AE1" s="49" t="str">
        <f>cartescoreCAM!$I205</f>
        <v>NGar</v>
      </c>
      <c r="AF1" s="49" t="str">
        <f>cartescoreCAM!$I206</f>
        <v>VBer</v>
      </c>
      <c r="AG1" s="49" t="str">
        <f>cartescoreCAM!$I207</f>
        <v>PBats</v>
      </c>
      <c r="AH1" s="49" t="str">
        <f>cartescoreCAM!$I208</f>
        <v>PhArn</v>
      </c>
      <c r="AI1" s="49" t="str">
        <f>cartescoreCAM!$I209</f>
        <v>PLai</v>
      </c>
      <c r="AJ1" s="49" t="str">
        <f>cartescoreCAM!$I210</f>
        <v>FGuit</v>
      </c>
      <c r="AK1" s="49" t="str">
        <f>cartescoreCAM!$I211</f>
        <v>PFal</v>
      </c>
      <c r="AL1" s="49" t="str">
        <f>cartescoreCAM!$I212</f>
        <v>RBou</v>
      </c>
      <c r="AM1" s="49" t="str">
        <f>cartescoreCAM!$I213</f>
        <v>JRen</v>
      </c>
      <c r="AN1" s="49" t="str">
        <f>cartescoreCAM!$I214</f>
        <v>PEch</v>
      </c>
      <c r="AO1" s="49" t="str">
        <f>cartescoreCAM!$I215</f>
        <v>PhSan</v>
      </c>
      <c r="AP1" s="49" t="str">
        <f>cartescoreCAM!$I216</f>
        <v>YTang</v>
      </c>
      <c r="AQ1" s="49" t="str">
        <f>cartescoreCAM!$I217</f>
        <v>ARoub</v>
      </c>
      <c r="AR1" s="49" t="str">
        <f>cartescoreCAM!$I218</f>
        <v>CRoub</v>
      </c>
      <c r="AS1" s="49" t="str">
        <f>cartescoreCAM!$I219</f>
        <v>SPlan</v>
      </c>
      <c r="AT1" s="49" t="str">
        <f>cartescoreCAM!$I220</f>
        <v>GhMG</v>
      </c>
      <c r="AU1" s="49" t="str">
        <f>cartescoreCAM!$I221</f>
        <v>GGran</v>
      </c>
      <c r="AV1" s="49" t="str">
        <f>cartescoreCAM!$I222</f>
        <v>AGaut</v>
      </c>
      <c r="AW1" s="49" t="str">
        <f>cartescoreCAM!$I223</f>
        <v>CMo</v>
      </c>
      <c r="AX1" s="49" t="str">
        <f>cartescoreCAM!$I224</f>
        <v>ElLey</v>
      </c>
      <c r="AY1" s="49" t="str">
        <f>cartescoreCAM!$I225</f>
        <v>HLLey</v>
      </c>
      <c r="AZ1" s="49" t="str">
        <f>cartescoreCAM!$I226</f>
        <v>PhBar</v>
      </c>
      <c r="BA1" s="49" t="str">
        <f>cartescoreCAM!$I227</f>
        <v>MfEll</v>
      </c>
      <c r="BB1" s="49" t="str">
        <f>cartescoreCAM!$I228</f>
        <v>inv29</v>
      </c>
      <c r="BC1" s="49" t="str">
        <f>cartescoreCAM!$I229</f>
        <v>inv30</v>
      </c>
      <c r="BD1" s="49" t="str">
        <f>cartescoreCAM!$I230</f>
        <v>inv31</v>
      </c>
      <c r="BE1" s="49" t="str">
        <f>cartescoreCAM!$I231</f>
        <v>Inv32</v>
      </c>
    </row>
    <row r="2" spans="2:57" ht="15">
      <c r="B2" s="6" t="s">
        <v>4</v>
      </c>
      <c r="C2" s="6" t="str">
        <f aca="true" t="shared" si="0" ref="C2:AI2">C1</f>
        <v>ASer</v>
      </c>
      <c r="D2" s="6" t="str">
        <f t="shared" si="0"/>
        <v>STry</v>
      </c>
      <c r="E2" s="6" t="str">
        <f t="shared" si="0"/>
        <v>MGui</v>
      </c>
      <c r="F2" s="6" t="str">
        <f t="shared" si="0"/>
        <v>JPBra</v>
      </c>
      <c r="G2" s="6" t="str">
        <f t="shared" si="0"/>
        <v>ARaf </v>
      </c>
      <c r="H2" s="6" t="str">
        <f t="shared" si="0"/>
        <v>PThi</v>
      </c>
      <c r="I2" s="6" t="str">
        <f t="shared" si="0"/>
        <v>JRou</v>
      </c>
      <c r="J2" s="6" t="str">
        <f t="shared" si="0"/>
        <v>GDub</v>
      </c>
      <c r="K2" s="6" t="str">
        <f t="shared" si="0"/>
        <v>GDign</v>
      </c>
      <c r="L2" s="6" t="str">
        <f t="shared" si="0"/>
        <v>MLeo</v>
      </c>
      <c r="M2" s="6" t="str">
        <f t="shared" si="0"/>
        <v>ETal</v>
      </c>
      <c r="N2" s="6" t="str">
        <f t="shared" si="0"/>
        <v>CLeo</v>
      </c>
      <c r="O2" s="6" t="str">
        <f t="shared" si="0"/>
        <v>PRoq</v>
      </c>
      <c r="P2" s="6" t="str">
        <f t="shared" si="0"/>
        <v>JPCho</v>
      </c>
      <c r="Q2" s="6" t="str">
        <f t="shared" si="0"/>
        <v>GPic</v>
      </c>
      <c r="R2" s="6" t="str">
        <f t="shared" si="0"/>
        <v>EPic</v>
      </c>
      <c r="S2" s="6" t="str">
        <f t="shared" si="0"/>
        <v>JBLef</v>
      </c>
      <c r="T2" s="6" t="str">
        <f t="shared" si="0"/>
        <v>BLar</v>
      </c>
      <c r="U2" s="6" t="str">
        <f t="shared" si="0"/>
        <v>PPre</v>
      </c>
      <c r="V2" s="6" t="str">
        <f t="shared" si="0"/>
        <v>ABlan</v>
      </c>
      <c r="W2" s="6" t="str">
        <f t="shared" si="0"/>
        <v>BRou</v>
      </c>
      <c r="X2" s="6" t="str">
        <f t="shared" si="0"/>
        <v>BCue</v>
      </c>
      <c r="Y2" s="6" t="str">
        <f t="shared" si="0"/>
        <v>YDej</v>
      </c>
      <c r="Z2" s="6" t="str">
        <f t="shared" si="0"/>
        <v>GGar</v>
      </c>
      <c r="AA2" s="6" t="str">
        <f t="shared" si="0"/>
        <v>RBo</v>
      </c>
      <c r="AB2" s="6" t="str">
        <f t="shared" si="0"/>
        <v>MjBo</v>
      </c>
      <c r="AC2" s="6" t="str">
        <f t="shared" si="0"/>
        <v>PCot</v>
      </c>
      <c r="AD2" s="6" t="str">
        <f t="shared" si="0"/>
        <v>AdCha</v>
      </c>
      <c r="AE2" s="6" t="str">
        <f t="shared" si="0"/>
        <v>NGar</v>
      </c>
      <c r="AF2" s="6" t="str">
        <f t="shared" si="0"/>
        <v>VBer</v>
      </c>
      <c r="AG2" s="6" t="str">
        <f t="shared" si="0"/>
        <v>PBats</v>
      </c>
      <c r="AH2" s="6" t="str">
        <f t="shared" si="0"/>
        <v>PhArn</v>
      </c>
      <c r="AI2" s="6" t="str">
        <f t="shared" si="0"/>
        <v>PLai</v>
      </c>
      <c r="AJ2" s="6" t="str">
        <f aca="true" t="shared" si="1" ref="AJ2:AP2">AJ1</f>
        <v>FGuit</v>
      </c>
      <c r="AK2" s="6" t="str">
        <f t="shared" si="1"/>
        <v>PFal</v>
      </c>
      <c r="AL2" s="6" t="str">
        <f t="shared" si="1"/>
        <v>RBou</v>
      </c>
      <c r="AM2" s="6" t="str">
        <f t="shared" si="1"/>
        <v>JRen</v>
      </c>
      <c r="AN2" s="6" t="str">
        <f t="shared" si="1"/>
        <v>PEch</v>
      </c>
      <c r="AO2" s="6" t="str">
        <f t="shared" si="1"/>
        <v>PhSan</v>
      </c>
      <c r="AP2" s="6" t="str">
        <f t="shared" si="1"/>
        <v>YTang</v>
      </c>
      <c r="AQ2" s="6" t="str">
        <f aca="true" t="shared" si="2" ref="AQ2:AV2">AQ1</f>
        <v>ARoub</v>
      </c>
      <c r="AR2" s="6" t="str">
        <f t="shared" si="2"/>
        <v>CRoub</v>
      </c>
      <c r="AS2" s="6" t="str">
        <f t="shared" si="2"/>
        <v>SPlan</v>
      </c>
      <c r="AT2" s="6" t="str">
        <f t="shared" si="2"/>
        <v>GhMG</v>
      </c>
      <c r="AU2" s="6" t="str">
        <f t="shared" si="2"/>
        <v>GGran</v>
      </c>
      <c r="AV2" s="6" t="str">
        <f t="shared" si="2"/>
        <v>AGaut</v>
      </c>
      <c r="AW2" s="6" t="str">
        <f aca="true" t="shared" si="3" ref="AW2:BC2">AW1</f>
        <v>CMo</v>
      </c>
      <c r="AX2" s="6" t="str">
        <f t="shared" si="3"/>
        <v>ElLey</v>
      </c>
      <c r="AY2" s="6" t="str">
        <f t="shared" si="3"/>
        <v>HLLey</v>
      </c>
      <c r="AZ2" s="6" t="str">
        <f t="shared" si="3"/>
        <v>PhBar</v>
      </c>
      <c r="BA2" s="6" t="str">
        <f t="shared" si="3"/>
        <v>MfEll</v>
      </c>
      <c r="BB2" s="6" t="str">
        <f t="shared" si="3"/>
        <v>inv29</v>
      </c>
      <c r="BC2" s="6" t="str">
        <f t="shared" si="3"/>
        <v>inv30</v>
      </c>
      <c r="BD2" s="6" t="str">
        <f>BD1</f>
        <v>inv31</v>
      </c>
      <c r="BE2" s="6" t="str">
        <f>BE1</f>
        <v>Inv32</v>
      </c>
    </row>
    <row r="3" spans="1:57" ht="15">
      <c r="A3" t="s">
        <v>34</v>
      </c>
      <c r="B3" s="31">
        <f>cartescoreCAM!N1</f>
        <v>42366</v>
      </c>
      <c r="C3" s="75">
        <f>cartescoreCAM!Y10</f>
        <v>111</v>
      </c>
      <c r="D3" s="1">
        <f>cartescoreCAM!Y13</f>
        <v>102</v>
      </c>
      <c r="E3" s="1">
        <f>cartescoreCAM!Y16</f>
        <v>0</v>
      </c>
      <c r="F3" s="1">
        <f>cartescoreCAM!Y19</f>
        <v>104</v>
      </c>
      <c r="G3" s="1">
        <f>cartescoreCAM!Y22</f>
        <v>0</v>
      </c>
      <c r="H3" s="1">
        <f>cartescoreCAM!Y25</f>
        <v>0</v>
      </c>
      <c r="I3" s="1">
        <f>cartescoreCAM!Y28</f>
        <v>0</v>
      </c>
      <c r="J3" s="1">
        <f>cartescoreCAM!Y31</f>
        <v>106</v>
      </c>
      <c r="K3" s="1">
        <f>cartescoreCAM!Y34</f>
        <v>0</v>
      </c>
      <c r="L3" s="1">
        <f>cartescoreCAM!Y37</f>
        <v>0</v>
      </c>
      <c r="M3" s="1">
        <f>cartescoreCAM!Y40</f>
        <v>0</v>
      </c>
      <c r="N3" s="1">
        <f>cartescoreCAM!Y43</f>
        <v>0</v>
      </c>
      <c r="O3" s="1">
        <f>cartescoreCAM!Y46</f>
        <v>0</v>
      </c>
      <c r="P3" s="1">
        <f>cartescoreCAM!Y49</f>
        <v>0</v>
      </c>
      <c r="Q3" s="1">
        <f>cartescoreCAM!Y52</f>
        <v>0</v>
      </c>
      <c r="R3" s="1">
        <f>cartescoreCAM!Y55</f>
        <v>0</v>
      </c>
      <c r="S3" s="1">
        <f>cartescoreCAM!Y58</f>
        <v>104</v>
      </c>
      <c r="T3" s="1">
        <f>cartescoreCAM!Y61</f>
        <v>0</v>
      </c>
      <c r="U3" s="1">
        <f>cartescoreCAM!Y64</f>
        <v>0</v>
      </c>
      <c r="V3" s="1">
        <f>cartescoreCAM!Y67</f>
        <v>0</v>
      </c>
      <c r="W3" s="1">
        <f>cartescoreCAM!Y70</f>
        <v>0</v>
      </c>
      <c r="X3" s="1">
        <f>cartescoreCAM!Y73</f>
        <v>101</v>
      </c>
      <c r="Y3" s="1">
        <f>cartescoreCAM!Y76</f>
        <v>0</v>
      </c>
      <c r="Z3" s="1">
        <f>cartescoreCAM!Y79</f>
        <v>0</v>
      </c>
      <c r="AA3" s="1">
        <f>cartescoreCAM!Y82</f>
        <v>0</v>
      </c>
      <c r="AB3" s="1">
        <f>cartescoreCAM!Y85</f>
        <v>0</v>
      </c>
      <c r="AC3" s="1">
        <f>cartescoreCAM!Y88</f>
        <v>0</v>
      </c>
      <c r="AD3" s="1">
        <f>cartescoreCAM!Y91</f>
        <v>0</v>
      </c>
      <c r="AE3" s="1">
        <f>cartescoreCAM!Y94</f>
        <v>0</v>
      </c>
      <c r="AF3" s="1">
        <f>cartescoreCAM!Y97</f>
        <v>0</v>
      </c>
      <c r="AG3" s="1">
        <f>cartescoreCAM!Y100</f>
        <v>0</v>
      </c>
      <c r="AH3" s="1">
        <f>cartescoreCAM!Y103</f>
        <v>0</v>
      </c>
      <c r="AI3" s="1">
        <f>cartescoreCAM!Y106</f>
        <v>104</v>
      </c>
      <c r="AJ3" s="1">
        <f>cartescoreCAM!Y109</f>
        <v>0</v>
      </c>
      <c r="AK3" s="1">
        <f>cartescoreCAM!Y112</f>
        <v>0</v>
      </c>
      <c r="AL3" s="1">
        <f>cartescoreCAM!Y115</f>
        <v>0</v>
      </c>
      <c r="AM3" s="1">
        <f>cartescoreCAM!Y118</f>
        <v>0</v>
      </c>
      <c r="AN3" s="1">
        <f>cartescoreCAM!Y121</f>
        <v>0</v>
      </c>
      <c r="AO3" s="1">
        <f>cartescoreCAM!Y124</f>
        <v>0</v>
      </c>
      <c r="AP3" s="1">
        <f>cartescoreCAM!Y127</f>
        <v>0</v>
      </c>
      <c r="AQ3" s="1">
        <f>cartescoreCAM!Y130</f>
        <v>0</v>
      </c>
      <c r="AR3" s="1">
        <f>cartescoreCAM!Y133</f>
        <v>0</v>
      </c>
      <c r="AS3" s="1">
        <f>cartescoreCAM!Y136</f>
        <v>0</v>
      </c>
      <c r="AT3" s="1">
        <f>cartescoreCAM!Y139</f>
        <v>0</v>
      </c>
      <c r="AU3" s="1">
        <f>cartescoreCAM!Y142</f>
        <v>0</v>
      </c>
      <c r="AV3" s="1">
        <f>cartescoreCAM!Y145</f>
        <v>0</v>
      </c>
      <c r="AW3" s="1">
        <f>cartescoreCAM!$Y148</f>
        <v>0</v>
      </c>
      <c r="AX3" s="1">
        <f>cartescoreCAM!$Y151</f>
        <v>0</v>
      </c>
      <c r="AY3" s="1">
        <f>cartescoreCAM!$Y154</f>
        <v>0</v>
      </c>
      <c r="AZ3" s="1">
        <f>cartescoreCAM!$Y157</f>
        <v>0</v>
      </c>
      <c r="BA3" s="1">
        <f>cartescoreCAM!$Y160</f>
        <v>123</v>
      </c>
      <c r="BB3" s="1">
        <f>cartescoreCAM!$Y163</f>
        <v>0</v>
      </c>
      <c r="BC3" s="1">
        <f>cartescoreCAM!$Y166</f>
        <v>0</v>
      </c>
      <c r="BD3" s="1">
        <f>cartescoreCAM!$Y169</f>
        <v>0</v>
      </c>
      <c r="BE3" s="1">
        <f>cartescoreCAM!$Y172</f>
        <v>0</v>
      </c>
    </row>
    <row r="5" ht="15.75" thickBot="1"/>
    <row r="6" spans="2:3" ht="19.5" thickBot="1">
      <c r="B6" s="38" t="s">
        <v>5</v>
      </c>
      <c r="C6" s="42"/>
    </row>
    <row r="7" spans="2:57" ht="15.75" thickBot="1">
      <c r="B7" s="46" t="s">
        <v>96</v>
      </c>
      <c r="C7" s="55">
        <f>'parties jouées'!C6</f>
        <v>27.3</v>
      </c>
      <c r="D7" s="55">
        <f>'parties jouées'!D6</f>
        <v>24.8</v>
      </c>
      <c r="E7" s="55">
        <f>'parties jouées'!E6</f>
        <v>35</v>
      </c>
      <c r="F7" s="55">
        <f>'parties jouées'!F6</f>
        <v>17.4</v>
      </c>
      <c r="G7" s="55">
        <f>'parties jouées'!G6</f>
        <v>19.9</v>
      </c>
      <c r="H7" s="55">
        <f>'parties jouées'!H6</f>
        <v>26.6</v>
      </c>
      <c r="I7" s="55">
        <f>'parties jouées'!I6</f>
        <v>26.6</v>
      </c>
      <c r="J7" s="55">
        <f>'parties jouées'!J6</f>
        <v>34.5</v>
      </c>
      <c r="K7" s="55">
        <f>'parties jouées'!K6</f>
        <v>11.9</v>
      </c>
      <c r="L7" s="55">
        <f>'parties jouées'!L6</f>
        <v>30.6</v>
      </c>
      <c r="M7" s="55">
        <f>'parties jouées'!M6</f>
        <v>4.9</v>
      </c>
      <c r="N7" s="55">
        <f>'parties jouées'!N6</f>
        <v>22.7</v>
      </c>
      <c r="O7" s="55">
        <v>15.8</v>
      </c>
      <c r="P7" s="55">
        <v>22.1</v>
      </c>
      <c r="Q7" s="55">
        <v>16.6</v>
      </c>
      <c r="R7" s="55">
        <v>34.2</v>
      </c>
      <c r="S7" s="55">
        <v>27.5</v>
      </c>
      <c r="T7" s="55">
        <v>44</v>
      </c>
      <c r="U7" s="55">
        <v>23</v>
      </c>
      <c r="V7" s="55">
        <v>54</v>
      </c>
      <c r="W7" s="55">
        <v>35.5</v>
      </c>
      <c r="X7" s="55">
        <v>16</v>
      </c>
      <c r="Y7" s="55">
        <v>20.6</v>
      </c>
      <c r="Z7" s="55">
        <v>31.5</v>
      </c>
      <c r="AA7" s="55">
        <v>17.5</v>
      </c>
      <c r="AB7" s="55">
        <v>18.2</v>
      </c>
      <c r="AC7" s="55">
        <v>20.1</v>
      </c>
      <c r="AD7" s="55">
        <v>16.5</v>
      </c>
      <c r="AE7" s="55">
        <v>41</v>
      </c>
      <c r="AF7" s="55">
        <v>29</v>
      </c>
      <c r="AG7" s="55">
        <v>11.7</v>
      </c>
      <c r="AH7" s="55">
        <v>17.7</v>
      </c>
      <c r="AI7" s="55">
        <v>16.7</v>
      </c>
      <c r="AJ7" s="55">
        <v>11.7</v>
      </c>
      <c r="AK7" s="55">
        <v>16.8</v>
      </c>
      <c r="AL7" s="55">
        <v>24.5</v>
      </c>
      <c r="AM7" s="55">
        <v>14.4</v>
      </c>
      <c r="AN7" s="55">
        <v>18.6</v>
      </c>
      <c r="AO7" s="55">
        <v>19.3</v>
      </c>
      <c r="AP7" s="55">
        <v>40</v>
      </c>
      <c r="AQ7" s="55">
        <v>26.6</v>
      </c>
      <c r="AR7" s="55">
        <v>22.3</v>
      </c>
      <c r="AS7" s="55">
        <v>21.2</v>
      </c>
      <c r="AT7" s="55">
        <v>30.9</v>
      </c>
      <c r="AU7" s="55">
        <v>14.6</v>
      </c>
      <c r="AV7" s="55">
        <v>6</v>
      </c>
      <c r="AW7" s="55">
        <v>47</v>
      </c>
      <c r="AX7" s="55">
        <v>17.1</v>
      </c>
      <c r="AY7" s="55">
        <v>23.4</v>
      </c>
      <c r="AZ7" s="55">
        <v>28</v>
      </c>
      <c r="BA7" s="55">
        <v>45</v>
      </c>
      <c r="BB7" s="55" t="e">
        <f>'parties jouées'!#REF!</f>
        <v>#REF!</v>
      </c>
      <c r="BC7" s="55" t="e">
        <f>'parties jouées'!#REF!</f>
        <v>#REF!</v>
      </c>
      <c r="BD7" s="55" t="e">
        <f>'parties jouées'!#REF!</f>
        <v>#REF!</v>
      </c>
      <c r="BE7" s="55" t="e">
        <f>'parties jouées'!#REF!</f>
        <v>#REF!</v>
      </c>
    </row>
    <row r="8" spans="2:57" ht="15">
      <c r="B8" s="12" t="s">
        <v>31</v>
      </c>
      <c r="C8" s="5">
        <f>(C7/113)*132+0.3</f>
        <v>32.190265486725664</v>
      </c>
      <c r="D8" s="5">
        <f aca="true" t="shared" si="4" ref="D8:BE8">(D7/113)*132+0.3</f>
        <v>29.26991150442478</v>
      </c>
      <c r="E8" s="5">
        <f t="shared" si="4"/>
        <v>41.18495575221238</v>
      </c>
      <c r="F8" s="5">
        <f t="shared" si="4"/>
        <v>20.62566371681416</v>
      </c>
      <c r="G8" s="5">
        <f t="shared" si="4"/>
        <v>23.546017699115044</v>
      </c>
      <c r="H8" s="5">
        <f t="shared" si="4"/>
        <v>31.37256637168142</v>
      </c>
      <c r="I8" s="5">
        <f t="shared" si="4"/>
        <v>31.37256637168142</v>
      </c>
      <c r="J8" s="5">
        <f t="shared" si="4"/>
        <v>40.60088495575221</v>
      </c>
      <c r="K8" s="5">
        <f t="shared" si="4"/>
        <v>14.200884955752214</v>
      </c>
      <c r="L8" s="5">
        <f t="shared" si="4"/>
        <v>36.04513274336283</v>
      </c>
      <c r="M8" s="5">
        <f t="shared" si="4"/>
        <v>6.0238938053097355</v>
      </c>
      <c r="N8" s="5">
        <f t="shared" si="4"/>
        <v>26.816814159292036</v>
      </c>
      <c r="O8" s="5">
        <f t="shared" si="4"/>
        <v>18.756637168141594</v>
      </c>
      <c r="P8" s="5">
        <f t="shared" si="4"/>
        <v>26.115929203539824</v>
      </c>
      <c r="Q8" s="5">
        <f t="shared" si="4"/>
        <v>19.691150442477877</v>
      </c>
      <c r="R8" s="5">
        <f t="shared" si="4"/>
        <v>40.250442477876106</v>
      </c>
      <c r="S8" s="5">
        <f t="shared" si="4"/>
        <v>32.42389380530973</v>
      </c>
      <c r="T8" s="5">
        <f t="shared" si="4"/>
        <v>51.69823008849557</v>
      </c>
      <c r="U8" s="5">
        <f t="shared" si="4"/>
        <v>27.167256637168144</v>
      </c>
      <c r="V8" s="5">
        <f t="shared" si="4"/>
        <v>63.379646017699116</v>
      </c>
      <c r="W8" s="5">
        <f t="shared" si="4"/>
        <v>41.769026548672564</v>
      </c>
      <c r="X8" s="5">
        <f t="shared" si="4"/>
        <v>18.990265486725665</v>
      </c>
      <c r="Y8" s="5">
        <f t="shared" si="4"/>
        <v>24.363716814159293</v>
      </c>
      <c r="Z8" s="5">
        <f t="shared" si="4"/>
        <v>37.096460176991144</v>
      </c>
      <c r="AA8" s="5">
        <f t="shared" si="4"/>
        <v>20.742477876106193</v>
      </c>
      <c r="AB8" s="5">
        <f t="shared" si="4"/>
        <v>21.560176991150442</v>
      </c>
      <c r="AC8" s="5">
        <f t="shared" si="4"/>
        <v>23.779646017699115</v>
      </c>
      <c r="AD8" s="5">
        <f t="shared" si="4"/>
        <v>19.574336283185843</v>
      </c>
      <c r="AE8" s="5">
        <f t="shared" si="4"/>
        <v>48.193805309734515</v>
      </c>
      <c r="AF8" s="5">
        <f t="shared" si="4"/>
        <v>34.17610619469026</v>
      </c>
      <c r="AG8" s="5">
        <f t="shared" si="4"/>
        <v>13.967256637168141</v>
      </c>
      <c r="AH8" s="5">
        <f t="shared" si="4"/>
        <v>20.976106194690267</v>
      </c>
      <c r="AI8" s="5">
        <f t="shared" si="4"/>
        <v>19.80796460176991</v>
      </c>
      <c r="AJ8" s="5">
        <f t="shared" si="4"/>
        <v>13.967256637168141</v>
      </c>
      <c r="AK8" s="5">
        <f t="shared" si="4"/>
        <v>19.924778761061948</v>
      </c>
      <c r="AL8" s="5">
        <f t="shared" si="4"/>
        <v>28.919469026548672</v>
      </c>
      <c r="AM8" s="5">
        <f t="shared" si="4"/>
        <v>17.121238938053096</v>
      </c>
      <c r="AN8" s="5">
        <f t="shared" si="4"/>
        <v>22.027433628318587</v>
      </c>
      <c r="AO8" s="5">
        <v>41</v>
      </c>
      <c r="AP8" s="5">
        <f t="shared" si="4"/>
        <v>47.02566371681416</v>
      </c>
      <c r="AQ8" s="5">
        <v>54</v>
      </c>
      <c r="AR8" s="5">
        <f t="shared" si="4"/>
        <v>26.3495575221239</v>
      </c>
      <c r="AS8" s="5">
        <f t="shared" si="4"/>
        <v>25.064601769911505</v>
      </c>
      <c r="AT8" s="5">
        <v>45</v>
      </c>
      <c r="AU8" s="5">
        <v>44</v>
      </c>
      <c r="AV8" s="5">
        <f t="shared" si="4"/>
        <v>7.308849557522124</v>
      </c>
      <c r="AW8" s="5">
        <f t="shared" si="4"/>
        <v>55.20265486725663</v>
      </c>
      <c r="AX8" s="5">
        <f t="shared" si="4"/>
        <v>20.275221238938055</v>
      </c>
      <c r="AY8" s="5">
        <f t="shared" si="4"/>
        <v>27.634513274336282</v>
      </c>
      <c r="AZ8" s="5">
        <f t="shared" si="4"/>
        <v>33.007964601769906</v>
      </c>
      <c r="BA8" s="5">
        <f t="shared" si="4"/>
        <v>52.86637168141593</v>
      </c>
      <c r="BB8" s="5" t="e">
        <f t="shared" si="4"/>
        <v>#REF!</v>
      </c>
      <c r="BC8" s="5">
        <v>40</v>
      </c>
      <c r="BD8" s="5" t="e">
        <f t="shared" si="4"/>
        <v>#REF!</v>
      </c>
      <c r="BE8" s="5" t="e">
        <f t="shared" si="4"/>
        <v>#REF!</v>
      </c>
    </row>
    <row r="9" spans="2:57" ht="15">
      <c r="B9" s="6" t="s">
        <v>4</v>
      </c>
      <c r="C9" s="6" t="str">
        <f aca="true" t="shared" si="5" ref="C9:AY9">C2</f>
        <v>ASer</v>
      </c>
      <c r="D9" s="6" t="str">
        <f t="shared" si="5"/>
        <v>STry</v>
      </c>
      <c r="E9" s="6" t="str">
        <f t="shared" si="5"/>
        <v>MGui</v>
      </c>
      <c r="F9" s="6" t="str">
        <f t="shared" si="5"/>
        <v>JPBra</v>
      </c>
      <c r="G9" s="6" t="str">
        <f t="shared" si="5"/>
        <v>ARaf </v>
      </c>
      <c r="H9" s="6" t="str">
        <f t="shared" si="5"/>
        <v>PThi</v>
      </c>
      <c r="I9" s="6" t="str">
        <f t="shared" si="5"/>
        <v>JRou</v>
      </c>
      <c r="J9" s="6" t="str">
        <f t="shared" si="5"/>
        <v>GDub</v>
      </c>
      <c r="K9" s="6" t="str">
        <f t="shared" si="5"/>
        <v>GDign</v>
      </c>
      <c r="L9" s="6" t="str">
        <f t="shared" si="5"/>
        <v>MLeo</v>
      </c>
      <c r="M9" s="6" t="str">
        <f t="shared" si="5"/>
        <v>ETal</v>
      </c>
      <c r="N9" s="6" t="str">
        <f t="shared" si="5"/>
        <v>CLeo</v>
      </c>
      <c r="O9" s="6" t="str">
        <f t="shared" si="5"/>
        <v>PRoq</v>
      </c>
      <c r="P9" s="6" t="str">
        <f t="shared" si="5"/>
        <v>JPCho</v>
      </c>
      <c r="Q9" s="6" t="str">
        <f t="shared" si="5"/>
        <v>GPic</v>
      </c>
      <c r="R9" s="6" t="str">
        <f t="shared" si="5"/>
        <v>EPic</v>
      </c>
      <c r="S9" s="6" t="str">
        <f t="shared" si="5"/>
        <v>JBLef</v>
      </c>
      <c r="T9" s="6" t="str">
        <f t="shared" si="5"/>
        <v>BLar</v>
      </c>
      <c r="U9" s="6" t="str">
        <f t="shared" si="5"/>
        <v>PPre</v>
      </c>
      <c r="V9" s="6" t="str">
        <f t="shared" si="5"/>
        <v>ABlan</v>
      </c>
      <c r="W9" s="6" t="str">
        <f t="shared" si="5"/>
        <v>BRou</v>
      </c>
      <c r="X9" s="6" t="str">
        <f t="shared" si="5"/>
        <v>BCue</v>
      </c>
      <c r="Y9" s="6" t="str">
        <f t="shared" si="5"/>
        <v>YDej</v>
      </c>
      <c r="Z9" s="6" t="str">
        <f t="shared" si="5"/>
        <v>GGar</v>
      </c>
      <c r="AA9" s="6" t="str">
        <f t="shared" si="5"/>
        <v>RBo</v>
      </c>
      <c r="AB9" s="6" t="str">
        <f t="shared" si="5"/>
        <v>MjBo</v>
      </c>
      <c r="AC9" s="6" t="str">
        <f t="shared" si="5"/>
        <v>PCot</v>
      </c>
      <c r="AD9" s="6" t="str">
        <f t="shared" si="5"/>
        <v>AdCha</v>
      </c>
      <c r="AE9" s="6" t="str">
        <f t="shared" si="5"/>
        <v>NGar</v>
      </c>
      <c r="AF9" s="6" t="str">
        <f t="shared" si="5"/>
        <v>VBer</v>
      </c>
      <c r="AG9" s="6" t="str">
        <f t="shared" si="5"/>
        <v>PBats</v>
      </c>
      <c r="AH9" s="6" t="str">
        <f t="shared" si="5"/>
        <v>PhArn</v>
      </c>
      <c r="AI9" s="6" t="str">
        <f t="shared" si="5"/>
        <v>PLai</v>
      </c>
      <c r="AJ9" s="6" t="str">
        <f t="shared" si="5"/>
        <v>FGuit</v>
      </c>
      <c r="AK9" s="6" t="str">
        <f t="shared" si="5"/>
        <v>PFal</v>
      </c>
      <c r="AL9" s="6" t="str">
        <f t="shared" si="5"/>
        <v>RBou</v>
      </c>
      <c r="AM9" s="6" t="str">
        <f t="shared" si="5"/>
        <v>JRen</v>
      </c>
      <c r="AN9" s="6" t="str">
        <f t="shared" si="5"/>
        <v>PEch</v>
      </c>
      <c r="AO9" s="6" t="str">
        <f t="shared" si="5"/>
        <v>PhSan</v>
      </c>
      <c r="AP9" s="6" t="str">
        <f t="shared" si="5"/>
        <v>YTang</v>
      </c>
      <c r="AQ9" s="6" t="str">
        <f t="shared" si="5"/>
        <v>ARoub</v>
      </c>
      <c r="AR9" s="6" t="str">
        <f t="shared" si="5"/>
        <v>CRoub</v>
      </c>
      <c r="AS9" s="6" t="str">
        <f t="shared" si="5"/>
        <v>SPlan</v>
      </c>
      <c r="AT9" s="6" t="str">
        <f t="shared" si="5"/>
        <v>GhMG</v>
      </c>
      <c r="AU9" s="6" t="str">
        <f t="shared" si="5"/>
        <v>GGran</v>
      </c>
      <c r="AV9" s="6" t="str">
        <f t="shared" si="5"/>
        <v>AGaut</v>
      </c>
      <c r="AW9" s="6" t="str">
        <f t="shared" si="5"/>
        <v>CMo</v>
      </c>
      <c r="AX9" s="6" t="str">
        <f t="shared" si="5"/>
        <v>ElLey</v>
      </c>
      <c r="AY9" s="6" t="str">
        <f t="shared" si="5"/>
        <v>HLLey</v>
      </c>
      <c r="AZ9" s="6" t="str">
        <f aca="true" t="shared" si="6" ref="AZ9:BE9">AZ2</f>
        <v>PhBar</v>
      </c>
      <c r="BA9" s="6" t="str">
        <f t="shared" si="6"/>
        <v>MfEll</v>
      </c>
      <c r="BB9" s="6" t="str">
        <f t="shared" si="6"/>
        <v>inv29</v>
      </c>
      <c r="BC9" s="6" t="str">
        <f t="shared" si="6"/>
        <v>inv30</v>
      </c>
      <c r="BD9" s="6" t="str">
        <f t="shared" si="6"/>
        <v>inv31</v>
      </c>
      <c r="BE9" s="6" t="str">
        <f t="shared" si="6"/>
        <v>Inv32</v>
      </c>
    </row>
    <row r="10" spans="2:57" ht="15">
      <c r="B10" s="13" t="s">
        <v>36</v>
      </c>
      <c r="C10" s="14">
        <f aca="true" t="shared" si="7" ref="C10:AH10">AVERAGE(C11:C51)</f>
        <v>105.6969696969697</v>
      </c>
      <c r="D10" s="14">
        <f t="shared" si="7"/>
        <v>102.02564102564102</v>
      </c>
      <c r="E10" s="14">
        <f t="shared" si="7"/>
        <v>110.39393939393939</v>
      </c>
      <c r="F10" s="14">
        <f t="shared" si="7"/>
        <v>91.375</v>
      </c>
      <c r="G10" s="14">
        <f t="shared" si="7"/>
        <v>100.76923076923077</v>
      </c>
      <c r="H10" s="14">
        <f t="shared" si="7"/>
        <v>109.26923076923077</v>
      </c>
      <c r="I10" s="14">
        <f t="shared" si="7"/>
        <v>107.22727272727273</v>
      </c>
      <c r="J10" s="14">
        <f t="shared" si="7"/>
        <v>101</v>
      </c>
      <c r="K10" s="14">
        <f t="shared" si="7"/>
        <v>95.57142857142857</v>
      </c>
      <c r="L10" s="14">
        <f t="shared" si="7"/>
        <v>112.33333333333333</v>
      </c>
      <c r="M10" s="14">
        <f t="shared" si="7"/>
        <v>79.83333333333333</v>
      </c>
      <c r="N10" s="14">
        <f t="shared" si="7"/>
        <v>101.70588235294117</v>
      </c>
      <c r="O10" s="14">
        <f t="shared" si="7"/>
        <v>96.27272727272727</v>
      </c>
      <c r="P10" s="14">
        <f t="shared" si="7"/>
        <v>107</v>
      </c>
      <c r="Q10" s="14">
        <f t="shared" si="7"/>
        <v>93</v>
      </c>
      <c r="R10" s="14">
        <f t="shared" si="7"/>
        <v>99</v>
      </c>
      <c r="S10" s="14">
        <f t="shared" si="7"/>
        <v>103.125</v>
      </c>
      <c r="T10" s="14">
        <f t="shared" si="7"/>
        <v>119.16666666666667</v>
      </c>
      <c r="U10" s="14">
        <f t="shared" si="7"/>
        <v>105</v>
      </c>
      <c r="V10" s="14">
        <f t="shared" si="7"/>
        <v>113.75</v>
      </c>
      <c r="W10" s="14">
        <f t="shared" si="7"/>
        <v>110</v>
      </c>
      <c r="X10" s="14">
        <f t="shared" si="7"/>
        <v>98.625</v>
      </c>
      <c r="Y10" s="14">
        <f t="shared" si="7"/>
        <v>103.77777777777777</v>
      </c>
      <c r="Z10" s="14">
        <f t="shared" si="7"/>
        <v>108.18181818181819</v>
      </c>
      <c r="AA10" s="14">
        <f t="shared" si="7"/>
        <v>109</v>
      </c>
      <c r="AB10" s="14">
        <f t="shared" si="7"/>
        <v>109</v>
      </c>
      <c r="AC10" s="14">
        <f t="shared" si="7"/>
        <v>96.5</v>
      </c>
      <c r="AD10" s="14">
        <f t="shared" si="7"/>
        <v>108</v>
      </c>
      <c r="AE10" s="14">
        <f t="shared" si="7"/>
        <v>116.5</v>
      </c>
      <c r="AF10" s="14">
        <f t="shared" si="7"/>
        <v>105</v>
      </c>
      <c r="AG10" s="14">
        <f t="shared" si="7"/>
        <v>96</v>
      </c>
      <c r="AH10" s="14">
        <f t="shared" si="7"/>
        <v>94</v>
      </c>
      <c r="AI10" s="14">
        <f aca="true" t="shared" si="8" ref="AI10:BE10">AVERAGE(AI11:AI51)</f>
        <v>99.78571428571429</v>
      </c>
      <c r="AJ10" s="14">
        <f t="shared" si="8"/>
        <v>86</v>
      </c>
      <c r="AK10" s="14">
        <f t="shared" si="8"/>
        <v>100</v>
      </c>
      <c r="AL10" s="14">
        <f t="shared" si="8"/>
        <v>108.66666666666667</v>
      </c>
      <c r="AM10" s="14">
        <f t="shared" si="8"/>
        <v>92.5</v>
      </c>
      <c r="AN10" s="14">
        <f t="shared" si="8"/>
        <v>93</v>
      </c>
      <c r="AO10" s="14">
        <f t="shared" si="8"/>
        <v>105.71428571428571</v>
      </c>
      <c r="AP10" s="14">
        <f t="shared" si="8"/>
        <v>107.5</v>
      </c>
      <c r="AQ10" s="14">
        <f t="shared" si="8"/>
        <v>109.625</v>
      </c>
      <c r="AR10" s="14">
        <f t="shared" si="8"/>
        <v>106.9</v>
      </c>
      <c r="AS10" s="14">
        <f t="shared" si="8"/>
        <v>107</v>
      </c>
      <c r="AT10" s="14">
        <f t="shared" si="8"/>
        <v>102</v>
      </c>
      <c r="AU10" s="14">
        <f t="shared" si="8"/>
        <v>94.33333333333333</v>
      </c>
      <c r="AV10" s="14">
        <f t="shared" si="8"/>
        <v>89</v>
      </c>
      <c r="AW10" s="14">
        <f t="shared" si="8"/>
        <v>124</v>
      </c>
      <c r="AX10" s="14">
        <f t="shared" si="8"/>
        <v>100.5</v>
      </c>
      <c r="AY10" s="14">
        <f t="shared" si="8"/>
        <v>106</v>
      </c>
      <c r="AZ10" s="14">
        <f t="shared" si="8"/>
        <v>117</v>
      </c>
      <c r="BA10" s="14">
        <f>AVERAGE(BA11:BA61)</f>
        <v>123</v>
      </c>
      <c r="BB10" s="14" t="e">
        <f t="shared" si="8"/>
        <v>#DIV/0!</v>
      </c>
      <c r="BC10" s="14" t="e">
        <f t="shared" si="8"/>
        <v>#DIV/0!</v>
      </c>
      <c r="BD10" s="14" t="e">
        <f t="shared" si="8"/>
        <v>#DIV/0!</v>
      </c>
      <c r="BE10" s="14" t="e">
        <f t="shared" si="8"/>
        <v>#DIV/0!</v>
      </c>
    </row>
    <row r="11" spans="2:57" ht="15">
      <c r="B11" s="7">
        <v>42009</v>
      </c>
      <c r="C11" s="4">
        <v>112</v>
      </c>
      <c r="D11" s="4">
        <v>105</v>
      </c>
      <c r="E11" s="4">
        <v>100</v>
      </c>
      <c r="F11" s="4">
        <v>100</v>
      </c>
      <c r="G11" s="4">
        <v>102</v>
      </c>
      <c r="H11" s="4">
        <v>113</v>
      </c>
      <c r="I11" s="4">
        <v>115</v>
      </c>
      <c r="J11" s="4">
        <v>106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2:57" ht="15">
      <c r="B12" s="31">
        <v>42016</v>
      </c>
      <c r="C12" s="49">
        <v>108</v>
      </c>
      <c r="D12" s="49">
        <v>104</v>
      </c>
      <c r="E12" s="49"/>
      <c r="F12" s="49"/>
      <c r="G12" s="49">
        <v>106</v>
      </c>
      <c r="H12" s="49"/>
      <c r="I12" s="49"/>
      <c r="J12" s="49"/>
      <c r="K12" s="49">
        <v>93</v>
      </c>
      <c r="L12" s="49">
        <v>117</v>
      </c>
      <c r="M12" s="49">
        <v>81</v>
      </c>
      <c r="N12" s="49">
        <v>112</v>
      </c>
      <c r="O12" s="49">
        <v>96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2:57" ht="15">
      <c r="B13" s="7">
        <v>42030</v>
      </c>
      <c r="C13" s="4">
        <v>116</v>
      </c>
      <c r="D13" s="4"/>
      <c r="E13" s="4">
        <v>102</v>
      </c>
      <c r="F13" s="4"/>
      <c r="G13" s="4">
        <v>109</v>
      </c>
      <c r="H13" s="4">
        <v>103</v>
      </c>
      <c r="I13" s="4">
        <v>108</v>
      </c>
      <c r="J13" s="4">
        <v>99</v>
      </c>
      <c r="K13" s="4">
        <v>99</v>
      </c>
      <c r="L13" s="4"/>
      <c r="M13" s="4"/>
      <c r="N13" s="4"/>
      <c r="O13" s="4"/>
      <c r="P13" s="107"/>
      <c r="Q13" s="4">
        <v>93</v>
      </c>
      <c r="R13" s="4">
        <v>99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2:58" s="2" customFormat="1" ht="15">
      <c r="B14" s="31">
        <v>42044</v>
      </c>
      <c r="C14" s="49">
        <v>102</v>
      </c>
      <c r="D14" s="49">
        <v>106</v>
      </c>
      <c r="E14" s="49">
        <v>111</v>
      </c>
      <c r="F14" s="49"/>
      <c r="G14" s="49"/>
      <c r="H14" s="49"/>
      <c r="I14" s="49"/>
      <c r="J14" s="49">
        <v>103</v>
      </c>
      <c r="K14" s="49">
        <v>97</v>
      </c>
      <c r="L14" s="49">
        <v>120</v>
      </c>
      <c r="M14" s="49">
        <v>82</v>
      </c>
      <c r="N14" s="49">
        <v>98</v>
      </c>
      <c r="O14" s="49"/>
      <c r="P14" s="49"/>
      <c r="Q14" s="49"/>
      <c r="R14" s="49"/>
      <c r="S14" s="49">
        <v>113</v>
      </c>
      <c r="T14" s="49">
        <v>129</v>
      </c>
      <c r="U14" s="49">
        <v>109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67"/>
    </row>
    <row r="15" spans="2:57" ht="15">
      <c r="B15" s="7">
        <v>42051</v>
      </c>
      <c r="C15" s="4">
        <v>111</v>
      </c>
      <c r="D15" s="4">
        <v>105</v>
      </c>
      <c r="E15" s="4">
        <v>108</v>
      </c>
      <c r="F15" s="4"/>
      <c r="G15" s="4">
        <v>98</v>
      </c>
      <c r="H15" s="4">
        <v>112</v>
      </c>
      <c r="I15" s="4"/>
      <c r="J15" s="4">
        <v>104</v>
      </c>
      <c r="K15" s="4"/>
      <c r="L15" s="4"/>
      <c r="M15" s="4"/>
      <c r="N15" s="4"/>
      <c r="O15" s="4"/>
      <c r="P15" s="4">
        <v>113</v>
      </c>
      <c r="Q15" s="4"/>
      <c r="R15" s="4"/>
      <c r="S15" s="4">
        <v>102</v>
      </c>
      <c r="T15" s="4"/>
      <c r="U15" s="4"/>
      <c r="V15" s="4">
        <v>109</v>
      </c>
      <c r="W15" s="4">
        <v>113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2:57" ht="15">
      <c r="B16" s="7">
        <v>42072</v>
      </c>
      <c r="C16" s="4">
        <v>102</v>
      </c>
      <c r="D16" s="4">
        <v>107</v>
      </c>
      <c r="E16" s="4">
        <v>115</v>
      </c>
      <c r="F16" s="4"/>
      <c r="G16" s="4">
        <v>89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100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2:57" ht="15">
      <c r="B17" s="7">
        <v>42079</v>
      </c>
      <c r="C17" s="4">
        <v>108</v>
      </c>
      <c r="D17" s="4">
        <v>110</v>
      </c>
      <c r="E17" s="4">
        <v>117</v>
      </c>
      <c r="F17" s="4">
        <v>90</v>
      </c>
      <c r="G17" s="4">
        <v>109</v>
      </c>
      <c r="H17" s="4">
        <v>117</v>
      </c>
      <c r="I17" s="4" t="s">
        <v>1</v>
      </c>
      <c r="J17" s="4" t="s">
        <v>107</v>
      </c>
      <c r="K17" s="4" t="s">
        <v>1</v>
      </c>
      <c r="L17" s="4">
        <v>115</v>
      </c>
      <c r="M17" s="4" t="s">
        <v>1</v>
      </c>
      <c r="N17" s="4">
        <v>105</v>
      </c>
      <c r="O17" s="4" t="s">
        <v>1</v>
      </c>
      <c r="P17" s="4" t="s">
        <v>1</v>
      </c>
      <c r="Q17" s="4" t="s">
        <v>1</v>
      </c>
      <c r="R17" s="4" t="s">
        <v>1</v>
      </c>
      <c r="S17" s="4" t="s">
        <v>1</v>
      </c>
      <c r="T17" s="4" t="s">
        <v>1</v>
      </c>
      <c r="U17" s="4" t="s">
        <v>1</v>
      </c>
      <c r="V17" s="4">
        <v>116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15">
      <c r="B18" s="7">
        <v>42086</v>
      </c>
      <c r="C18" s="4">
        <v>103</v>
      </c>
      <c r="D18" s="4">
        <v>103</v>
      </c>
      <c r="E18" s="4">
        <v>122</v>
      </c>
      <c r="F18" s="4"/>
      <c r="G18" s="4">
        <v>112</v>
      </c>
      <c r="H18" s="4">
        <v>119</v>
      </c>
      <c r="I18" s="4"/>
      <c r="J18" s="4"/>
      <c r="K18" s="4"/>
      <c r="L18" s="4">
        <v>115</v>
      </c>
      <c r="M18" s="4"/>
      <c r="N18" s="4">
        <v>104</v>
      </c>
      <c r="O18" s="4">
        <v>100</v>
      </c>
      <c r="P18" s="4"/>
      <c r="Q18" s="4"/>
      <c r="R18" s="4"/>
      <c r="S18" s="4"/>
      <c r="T18" s="4"/>
      <c r="U18" s="4"/>
      <c r="V18" s="4">
        <v>117</v>
      </c>
      <c r="W18" s="4"/>
      <c r="X18" s="4"/>
      <c r="Y18" s="4">
        <v>102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2:57" ht="15">
      <c r="B19" s="7">
        <v>42093</v>
      </c>
      <c r="C19" s="4">
        <v>117</v>
      </c>
      <c r="D19" s="4">
        <v>108</v>
      </c>
      <c r="E19" s="4">
        <v>123</v>
      </c>
      <c r="F19" s="4"/>
      <c r="G19" s="4">
        <v>113</v>
      </c>
      <c r="H19" s="4"/>
      <c r="I19" s="4"/>
      <c r="J19" s="4">
        <v>112</v>
      </c>
      <c r="K19" s="4"/>
      <c r="L19" s="4"/>
      <c r="M19" s="4"/>
      <c r="N19" s="4"/>
      <c r="O19" s="4"/>
      <c r="P19" s="4"/>
      <c r="Q19" s="4"/>
      <c r="R19" s="4"/>
      <c r="S19" s="4">
        <v>114</v>
      </c>
      <c r="T19" s="4"/>
      <c r="U19" s="4"/>
      <c r="V19" s="4"/>
      <c r="W19" s="4"/>
      <c r="X19" s="4"/>
      <c r="Y19" s="4"/>
      <c r="Z19" s="4">
        <v>123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15">
      <c r="B20" s="7">
        <v>42101</v>
      </c>
      <c r="C20" s="4">
        <v>117</v>
      </c>
      <c r="D20" s="4">
        <v>104</v>
      </c>
      <c r="E20" s="4">
        <v>113</v>
      </c>
      <c r="F20" s="4"/>
      <c r="G20" s="4">
        <v>106</v>
      </c>
      <c r="H20" s="4"/>
      <c r="I20" s="4"/>
      <c r="J20" s="4">
        <v>100</v>
      </c>
      <c r="K20" s="4"/>
      <c r="L20" s="4"/>
      <c r="M20" s="4"/>
      <c r="N20" s="4"/>
      <c r="O20" s="4"/>
      <c r="P20" s="4"/>
      <c r="Q20" s="4"/>
      <c r="R20" s="4"/>
      <c r="S20" s="4">
        <v>114</v>
      </c>
      <c r="T20" s="4"/>
      <c r="U20" s="4"/>
      <c r="V20" s="4"/>
      <c r="W20" s="4">
        <v>108</v>
      </c>
      <c r="X20" s="4">
        <v>113</v>
      </c>
      <c r="Y20" s="4">
        <v>105</v>
      </c>
      <c r="Z20" s="4"/>
      <c r="AA20" s="4">
        <v>109</v>
      </c>
      <c r="AB20" s="4">
        <v>109</v>
      </c>
      <c r="AC20" s="4">
        <v>103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15">
      <c r="B21" s="7">
        <v>42107</v>
      </c>
      <c r="C21" s="4">
        <v>108</v>
      </c>
      <c r="D21" s="4">
        <v>94</v>
      </c>
      <c r="E21" s="4">
        <v>117</v>
      </c>
      <c r="F21" s="4"/>
      <c r="G21" s="4">
        <v>93</v>
      </c>
      <c r="H21" s="4">
        <v>112</v>
      </c>
      <c r="I21" s="4"/>
      <c r="J21" s="4">
        <v>97</v>
      </c>
      <c r="K21" s="4"/>
      <c r="L21" s="4">
        <v>108</v>
      </c>
      <c r="M21" s="4"/>
      <c r="N21" s="4">
        <v>110</v>
      </c>
      <c r="O21" s="4">
        <v>101</v>
      </c>
      <c r="P21" s="4">
        <v>103</v>
      </c>
      <c r="Q21" s="4"/>
      <c r="R21" s="107"/>
      <c r="S21" s="4"/>
      <c r="T21" s="4"/>
      <c r="U21" s="4"/>
      <c r="V21" s="4" t="s">
        <v>107</v>
      </c>
      <c r="W21" s="4"/>
      <c r="X21" s="4">
        <v>103</v>
      </c>
      <c r="Y21" s="4"/>
      <c r="Z21" s="4">
        <v>107</v>
      </c>
      <c r="AA21" s="4"/>
      <c r="AB21" s="4"/>
      <c r="AC21" s="4"/>
      <c r="AD21" s="4"/>
      <c r="AE21" s="4">
        <v>119</v>
      </c>
      <c r="AF21" s="4">
        <v>105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2:57" ht="15">
      <c r="B22" s="7">
        <v>42114</v>
      </c>
      <c r="C22" s="4">
        <v>108</v>
      </c>
      <c r="D22" s="4">
        <v>100</v>
      </c>
      <c r="E22" s="4">
        <v>124</v>
      </c>
      <c r="F22" s="4"/>
      <c r="G22" s="4">
        <v>92</v>
      </c>
      <c r="H22" s="4">
        <v>111</v>
      </c>
      <c r="I22" s="4"/>
      <c r="J22" s="4">
        <v>102</v>
      </c>
      <c r="K22" s="4"/>
      <c r="L22" s="4">
        <v>116</v>
      </c>
      <c r="M22" s="4"/>
      <c r="N22" s="4">
        <v>99</v>
      </c>
      <c r="O22" s="4"/>
      <c r="P22" s="4"/>
      <c r="Q22" s="4"/>
      <c r="R22" s="4"/>
      <c r="S22" s="4"/>
      <c r="T22" s="4"/>
      <c r="U22" s="4"/>
      <c r="V22" s="4"/>
      <c r="W22" s="4">
        <v>115</v>
      </c>
      <c r="X22" s="4"/>
      <c r="Y22" s="4">
        <v>108</v>
      </c>
      <c r="Z22" s="4">
        <v>112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15">
      <c r="B23" s="7">
        <v>42121</v>
      </c>
      <c r="C23" s="4">
        <v>109</v>
      </c>
      <c r="D23" s="213">
        <v>112</v>
      </c>
      <c r="E23" s="4">
        <v>123</v>
      </c>
      <c r="F23" s="8">
        <v>90</v>
      </c>
      <c r="G23" s="4">
        <v>102</v>
      </c>
      <c r="H23" s="4">
        <v>116</v>
      </c>
      <c r="I23" s="4">
        <v>115</v>
      </c>
      <c r="J23" s="4">
        <v>103</v>
      </c>
      <c r="K23" s="4"/>
      <c r="L23" s="4"/>
      <c r="M23" s="4"/>
      <c r="N23" s="4"/>
      <c r="O23" s="4"/>
      <c r="P23" s="4"/>
      <c r="Q23" s="4"/>
      <c r="R23" s="4"/>
      <c r="S23" s="4">
        <v>106</v>
      </c>
      <c r="T23" s="4"/>
      <c r="U23" s="4">
        <v>104</v>
      </c>
      <c r="V23" s="4"/>
      <c r="W23" s="4">
        <v>106</v>
      </c>
      <c r="X23" s="4"/>
      <c r="Y23" s="4">
        <v>106</v>
      </c>
      <c r="Z23" s="4"/>
      <c r="AA23" s="4"/>
      <c r="AB23" s="4"/>
      <c r="AC23" s="4"/>
      <c r="AD23" s="4"/>
      <c r="AE23" s="4"/>
      <c r="AF23" s="4"/>
      <c r="AG23" s="4">
        <v>96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8" s="2" customFormat="1" ht="15">
      <c r="B24" s="7">
        <v>42129</v>
      </c>
      <c r="C24" s="8">
        <v>114</v>
      </c>
      <c r="D24" s="71">
        <v>105</v>
      </c>
      <c r="E24" s="49">
        <v>112</v>
      </c>
      <c r="F24" s="49"/>
      <c r="G24" s="49">
        <v>105</v>
      </c>
      <c r="H24" s="49"/>
      <c r="I24" s="49">
        <v>112</v>
      </c>
      <c r="J24" s="49">
        <v>103</v>
      </c>
      <c r="K24" s="49"/>
      <c r="L24" s="49">
        <v>124</v>
      </c>
      <c r="M24" s="49"/>
      <c r="N24" s="49">
        <v>102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>
        <v>106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67"/>
    </row>
    <row r="25" spans="2:57" ht="15">
      <c r="B25" s="7">
        <v>42135</v>
      </c>
      <c r="C25" s="8">
        <v>106</v>
      </c>
      <c r="D25" s="74">
        <v>100</v>
      </c>
      <c r="E25" s="4">
        <v>120</v>
      </c>
      <c r="F25" s="4"/>
      <c r="G25" s="4"/>
      <c r="H25" s="8"/>
      <c r="I25" s="8"/>
      <c r="J25" s="4"/>
      <c r="K25" s="8"/>
      <c r="L25" s="4"/>
      <c r="M25" s="4">
        <v>81</v>
      </c>
      <c r="N25" s="4"/>
      <c r="O25" s="4"/>
      <c r="P25" s="1"/>
      <c r="Q25" s="4"/>
      <c r="R25" s="4"/>
      <c r="S25" s="4"/>
      <c r="T25" s="4">
        <v>120</v>
      </c>
      <c r="U25" s="4"/>
      <c r="V25" s="4"/>
      <c r="W25" s="4"/>
      <c r="X25" s="4"/>
      <c r="Y25" s="4"/>
      <c r="Z25" s="4">
        <v>108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12"/>
      <c r="AP25" s="112"/>
      <c r="AQ25" s="112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15">
      <c r="B26" s="7">
        <v>42142</v>
      </c>
      <c r="C26" s="8">
        <v>105</v>
      </c>
      <c r="D26" s="213">
        <v>101</v>
      </c>
      <c r="E26" s="4">
        <v>108</v>
      </c>
      <c r="F26" s="8"/>
      <c r="G26" s="4">
        <v>112</v>
      </c>
      <c r="H26" s="8">
        <v>109</v>
      </c>
      <c r="I26" s="8">
        <v>110</v>
      </c>
      <c r="J26" s="4">
        <v>105</v>
      </c>
      <c r="K26" s="8"/>
      <c r="L26" s="4"/>
      <c r="M26" s="4"/>
      <c r="N26" s="4"/>
      <c r="O26" s="4"/>
      <c r="P26" s="49"/>
      <c r="Q26" s="4"/>
      <c r="R26" s="4"/>
      <c r="S26" s="4"/>
      <c r="T26" s="4"/>
      <c r="U26" s="4"/>
      <c r="V26" s="4"/>
      <c r="W26" s="4"/>
      <c r="X26" s="4"/>
      <c r="Y26" s="4">
        <v>115</v>
      </c>
      <c r="Z26" s="4">
        <v>123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57" ht="15">
      <c r="B27" s="7">
        <v>42156</v>
      </c>
      <c r="C27" s="8">
        <v>104</v>
      </c>
      <c r="D27" s="213">
        <v>103</v>
      </c>
      <c r="E27" s="8">
        <v>118</v>
      </c>
      <c r="F27" s="4">
        <v>86</v>
      </c>
      <c r="G27" s="4">
        <v>94</v>
      </c>
      <c r="H27" s="8">
        <v>107</v>
      </c>
      <c r="I27" s="8">
        <v>106</v>
      </c>
      <c r="J27" s="4">
        <v>97</v>
      </c>
      <c r="K27" s="8"/>
      <c r="L27" s="4">
        <v>101</v>
      </c>
      <c r="M27" s="4"/>
      <c r="N27" s="4">
        <v>98</v>
      </c>
      <c r="O27" s="4">
        <v>98</v>
      </c>
      <c r="P27" s="1"/>
      <c r="Q27" s="4"/>
      <c r="R27" s="4"/>
      <c r="S27" s="4"/>
      <c r="T27" s="4"/>
      <c r="U27" s="4">
        <v>109</v>
      </c>
      <c r="V27" s="4"/>
      <c r="W27" s="4"/>
      <c r="X27" s="4">
        <v>94</v>
      </c>
      <c r="Y27" s="4">
        <v>105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2:57" ht="15">
      <c r="B28" s="7">
        <v>42163</v>
      </c>
      <c r="C28" s="4">
        <v>97</v>
      </c>
      <c r="D28" s="213">
        <v>93</v>
      </c>
      <c r="E28" s="8">
        <v>112</v>
      </c>
      <c r="F28" s="4">
        <v>88</v>
      </c>
      <c r="G28" s="8">
        <v>100</v>
      </c>
      <c r="H28" s="4">
        <v>108</v>
      </c>
      <c r="I28" s="8">
        <v>105</v>
      </c>
      <c r="J28" s="8"/>
      <c r="K28" s="8"/>
      <c r="L28" s="4"/>
      <c r="M28" s="4"/>
      <c r="N28" s="4"/>
      <c r="O28" s="4">
        <v>101</v>
      </c>
      <c r="P28" s="49"/>
      <c r="Q28" s="4"/>
      <c r="R28" s="4"/>
      <c r="S28" s="4">
        <v>100</v>
      </c>
      <c r="T28" s="4"/>
      <c r="U28" s="4"/>
      <c r="V28" s="4">
        <v>113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>
        <v>94</v>
      </c>
      <c r="AI28" s="4">
        <v>104</v>
      </c>
      <c r="AJ28" s="4">
        <v>86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5">
      <c r="B29" s="7">
        <v>42170</v>
      </c>
      <c r="C29" s="8">
        <v>97</v>
      </c>
      <c r="D29" s="213">
        <v>93</v>
      </c>
      <c r="E29" s="8">
        <v>109</v>
      </c>
      <c r="F29" s="8"/>
      <c r="G29" s="8">
        <v>96</v>
      </c>
      <c r="H29" s="8">
        <v>109</v>
      </c>
      <c r="I29" s="8">
        <v>103</v>
      </c>
      <c r="J29" s="8"/>
      <c r="K29" s="8">
        <v>92</v>
      </c>
      <c r="L29" s="8"/>
      <c r="M29" s="8">
        <v>79</v>
      </c>
      <c r="N29" s="8"/>
      <c r="O29" s="8"/>
      <c r="P29" s="8"/>
      <c r="Q29" s="8"/>
      <c r="R29" s="8"/>
      <c r="S29" s="8">
        <v>106</v>
      </c>
      <c r="T29" s="8"/>
      <c r="U29" s="8"/>
      <c r="V29" s="8"/>
      <c r="W29" s="8"/>
      <c r="X29" s="8"/>
      <c r="Y29" s="8"/>
      <c r="Z29" s="8"/>
      <c r="AA29" s="8"/>
      <c r="AB29" s="8"/>
      <c r="AC29" s="4"/>
      <c r="AD29" s="4"/>
      <c r="AE29" s="4"/>
      <c r="AF29" s="4"/>
      <c r="AG29" s="4"/>
      <c r="AH29" s="4"/>
      <c r="AI29" s="4">
        <v>101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15">
      <c r="B30" s="7">
        <v>42177</v>
      </c>
      <c r="C30" s="4">
        <v>100</v>
      </c>
      <c r="D30" s="213">
        <v>102</v>
      </c>
      <c r="E30" s="8"/>
      <c r="F30" s="8"/>
      <c r="G30" s="4"/>
      <c r="H30" s="4"/>
      <c r="I30" s="4">
        <v>100</v>
      </c>
      <c r="J30" s="4"/>
      <c r="K30" s="4"/>
      <c r="L30" s="4"/>
      <c r="M30" s="4">
        <v>89</v>
      </c>
      <c r="N30" s="4"/>
      <c r="O30" s="4"/>
      <c r="P30" s="4">
        <v>107</v>
      </c>
      <c r="Q30" s="4"/>
      <c r="R30" s="4"/>
      <c r="S30" s="4"/>
      <c r="T30" s="4">
        <v>114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>
        <v>100</v>
      </c>
      <c r="AJ30" s="4"/>
      <c r="AK30" s="4">
        <v>100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2:57" ht="15">
      <c r="B31" s="7">
        <v>42184</v>
      </c>
      <c r="C31" s="4">
        <v>102</v>
      </c>
      <c r="D31" s="213">
        <v>97</v>
      </c>
      <c r="E31" s="8"/>
      <c r="F31" s="8"/>
      <c r="G31" s="4"/>
      <c r="H31" s="4"/>
      <c r="I31" s="4">
        <v>107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91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2:57" ht="15">
      <c r="B32" s="7">
        <v>42191</v>
      </c>
      <c r="C32" s="8">
        <v>104</v>
      </c>
      <c r="D32" s="213">
        <v>101</v>
      </c>
      <c r="E32" s="8">
        <v>109</v>
      </c>
      <c r="F32" s="8">
        <v>87</v>
      </c>
      <c r="G32" s="8"/>
      <c r="H32" s="8"/>
      <c r="I32" s="8"/>
      <c r="J32" s="8"/>
      <c r="K32" s="8"/>
      <c r="L32" s="8"/>
      <c r="M32" s="8">
        <v>74</v>
      </c>
      <c r="N32" s="8"/>
      <c r="O32" s="8"/>
      <c r="P32" s="8"/>
      <c r="Q32" s="8"/>
      <c r="R32" s="8"/>
      <c r="S32" s="8"/>
      <c r="T32" s="8">
        <v>116</v>
      </c>
      <c r="U32" s="8"/>
      <c r="V32" s="8"/>
      <c r="W32" s="8"/>
      <c r="X32" s="8"/>
      <c r="Y32" s="8"/>
      <c r="Z32" s="8"/>
      <c r="AA32" s="8"/>
      <c r="AB32" s="8"/>
      <c r="AC32" s="4"/>
      <c r="AD32" s="4"/>
      <c r="AE32" s="4"/>
      <c r="AF32" s="4"/>
      <c r="AG32" s="4"/>
      <c r="AH32" s="4"/>
      <c r="AI32" s="4">
        <v>97</v>
      </c>
      <c r="AJ32" s="4"/>
      <c r="AK32" s="4"/>
      <c r="AL32" s="4">
        <v>109</v>
      </c>
      <c r="AM32" s="4">
        <v>94</v>
      </c>
      <c r="AN32" s="4">
        <v>93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2:57" ht="15">
      <c r="B33" s="7">
        <v>42205</v>
      </c>
      <c r="C33" s="8">
        <v>95</v>
      </c>
      <c r="D33" s="213">
        <v>98</v>
      </c>
      <c r="E33" s="8">
        <v>104</v>
      </c>
      <c r="F33" s="8"/>
      <c r="G33" s="8"/>
      <c r="H33" s="8"/>
      <c r="I33" s="8"/>
      <c r="J33" s="8"/>
      <c r="K33" s="8"/>
      <c r="L33" s="8"/>
      <c r="M33" s="8">
        <v>80</v>
      </c>
      <c r="N33" s="8"/>
      <c r="O33" s="8"/>
      <c r="P33" s="8"/>
      <c r="Q33" s="8"/>
      <c r="R33" s="8"/>
      <c r="S33" s="8"/>
      <c r="T33" s="8">
        <v>114</v>
      </c>
      <c r="U33" s="8"/>
      <c r="V33" s="8"/>
      <c r="W33" s="8"/>
      <c r="X33" s="8"/>
      <c r="Y33" s="8"/>
      <c r="Z33" s="8"/>
      <c r="AA33" s="8"/>
      <c r="AB33" s="8"/>
      <c r="AC33" s="4"/>
      <c r="AD33" s="4"/>
      <c r="AE33" s="4"/>
      <c r="AF33" s="4"/>
      <c r="AG33" s="4"/>
      <c r="AH33" s="4"/>
      <c r="AI33" s="4">
        <v>97</v>
      </c>
      <c r="AJ33" s="4"/>
      <c r="AK33" s="4"/>
      <c r="AL33" s="4">
        <v>107</v>
      </c>
      <c r="AM33" s="4"/>
      <c r="AN33" s="4"/>
      <c r="AO33" s="4"/>
      <c r="AP33" s="4">
        <v>103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2:57" ht="15">
      <c r="B34" s="7">
        <v>42212</v>
      </c>
      <c r="C34" s="8">
        <v>107</v>
      </c>
      <c r="D34" s="213">
        <v>106</v>
      </c>
      <c r="E34" s="8">
        <v>108</v>
      </c>
      <c r="F34" s="8"/>
      <c r="G34" s="8"/>
      <c r="H34" s="8">
        <v>106</v>
      </c>
      <c r="I34" s="8"/>
      <c r="J34" s="8"/>
      <c r="K34" s="8"/>
      <c r="L34" s="8">
        <v>106</v>
      </c>
      <c r="M34" s="8">
        <v>77</v>
      </c>
      <c r="N34" s="8">
        <v>91</v>
      </c>
      <c r="O34" s="8"/>
      <c r="P34" s="8"/>
      <c r="Q34" s="8"/>
      <c r="R34" s="8"/>
      <c r="S34" s="8">
        <v>95</v>
      </c>
      <c r="T34" s="8"/>
      <c r="U34" s="8">
        <v>109</v>
      </c>
      <c r="V34" s="8"/>
      <c r="W34" s="8"/>
      <c r="X34" s="8"/>
      <c r="Y34" s="8"/>
      <c r="Z34" s="8"/>
      <c r="AA34" s="8"/>
      <c r="AB34" s="8"/>
      <c r="AC34" s="4"/>
      <c r="AD34" s="4"/>
      <c r="AE34" s="4"/>
      <c r="AF34" s="4"/>
      <c r="AG34" s="4"/>
      <c r="AH34" s="4"/>
      <c r="AI34" s="4"/>
      <c r="AJ34" s="4"/>
      <c r="AK34" s="4"/>
      <c r="AL34" s="4">
        <v>110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2:57" ht="15">
      <c r="B35" s="7">
        <v>42219</v>
      </c>
      <c r="C35" s="8"/>
      <c r="D35" s="213">
        <v>104</v>
      </c>
      <c r="E35" s="8"/>
      <c r="F35" s="8"/>
      <c r="G35" s="4"/>
      <c r="H35" s="4">
        <v>112</v>
      </c>
      <c r="I35" s="4"/>
      <c r="J35" s="4"/>
      <c r="K35" s="4"/>
      <c r="L35" s="4"/>
      <c r="M35" s="4">
        <v>85</v>
      </c>
      <c r="N35" s="4"/>
      <c r="O35" s="4"/>
      <c r="P35" s="4"/>
      <c r="Q35" s="4"/>
      <c r="R35" s="4"/>
      <c r="S35" s="4">
        <v>103</v>
      </c>
      <c r="T35" s="4"/>
      <c r="U35" s="4"/>
      <c r="V35" s="4"/>
      <c r="W35" s="4">
        <v>112</v>
      </c>
      <c r="X35" s="4">
        <v>93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98</v>
      </c>
      <c r="AJ35" s="4"/>
      <c r="AK35" s="4"/>
      <c r="AL35" s="4"/>
      <c r="AM35" s="4"/>
      <c r="AN35" s="4"/>
      <c r="AO35" s="4"/>
      <c r="AP35" s="4"/>
      <c r="AQ35" s="4">
        <v>102</v>
      </c>
      <c r="AR35" s="4">
        <v>110</v>
      </c>
      <c r="AS35" s="4">
        <v>113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2:57" ht="15">
      <c r="B36" s="7">
        <v>42226</v>
      </c>
      <c r="C36" s="8">
        <v>105</v>
      </c>
      <c r="D36" s="74">
        <v>100</v>
      </c>
      <c r="E36" s="8"/>
      <c r="F36" s="4"/>
      <c r="G36" s="4"/>
      <c r="H36" s="4">
        <v>104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96</v>
      </c>
      <c r="T36" s="4">
        <v>122</v>
      </c>
      <c r="U36" s="4">
        <v>98</v>
      </c>
      <c r="V36" s="4"/>
      <c r="W36" s="4">
        <v>108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>
        <v>107</v>
      </c>
      <c r="AS36" s="4">
        <v>100</v>
      </c>
      <c r="AT36" s="4">
        <v>102</v>
      </c>
      <c r="AU36" s="4">
        <v>94</v>
      </c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2:57" ht="15">
      <c r="B37" s="7">
        <v>42233</v>
      </c>
      <c r="C37" s="8">
        <v>97</v>
      </c>
      <c r="D37" s="74">
        <v>98</v>
      </c>
      <c r="E37" s="8">
        <v>102</v>
      </c>
      <c r="F37" s="4"/>
      <c r="G37" s="4"/>
      <c r="H37" s="4">
        <v>112</v>
      </c>
      <c r="I37" s="8">
        <v>105</v>
      </c>
      <c r="J37" s="8"/>
      <c r="K37" s="8"/>
      <c r="L37" s="4">
        <v>106</v>
      </c>
      <c r="M37" s="4"/>
      <c r="N37" s="4">
        <v>102</v>
      </c>
      <c r="O37" s="4"/>
      <c r="P37" s="9"/>
      <c r="Q37" s="9"/>
      <c r="R37" s="9"/>
      <c r="S37" s="9">
        <v>92</v>
      </c>
      <c r="T37" s="9"/>
      <c r="U37" s="9">
        <v>102</v>
      </c>
      <c r="V37" s="9"/>
      <c r="W37" s="9"/>
      <c r="X37" s="9"/>
      <c r="Y37" s="9"/>
      <c r="Z37" s="9"/>
      <c r="AA37" s="9"/>
      <c r="AB37" s="9"/>
      <c r="AC37" s="9"/>
      <c r="AD37" s="4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>
        <v>114</v>
      </c>
      <c r="AS37" s="9"/>
      <c r="AT37" s="9">
        <v>104</v>
      </c>
      <c r="AU37" s="9"/>
      <c r="AV37" s="4">
        <v>89</v>
      </c>
      <c r="AW37" s="4"/>
      <c r="AX37" s="4"/>
      <c r="AY37" s="4"/>
      <c r="AZ37" s="4"/>
      <c r="BA37" s="4"/>
      <c r="BB37" s="4"/>
      <c r="BC37" s="4"/>
      <c r="BD37" s="4"/>
      <c r="BE37" s="4"/>
    </row>
    <row r="38" spans="2:57" ht="15">
      <c r="B38" s="7">
        <v>42240</v>
      </c>
      <c r="C38" s="8">
        <v>110</v>
      </c>
      <c r="D38" s="74">
        <v>102</v>
      </c>
      <c r="E38" s="8">
        <v>107</v>
      </c>
      <c r="F38" s="4"/>
      <c r="G38" s="4"/>
      <c r="H38" s="4">
        <v>105</v>
      </c>
      <c r="I38" s="8"/>
      <c r="J38" s="8"/>
      <c r="K38" s="8"/>
      <c r="L38" s="4">
        <v>111</v>
      </c>
      <c r="M38" s="4"/>
      <c r="N38" s="4">
        <v>98</v>
      </c>
      <c r="O38" s="4"/>
      <c r="P38" s="9"/>
      <c r="Q38" s="9"/>
      <c r="R38" s="9"/>
      <c r="S38" s="9"/>
      <c r="T38" s="9"/>
      <c r="U38" s="9">
        <v>102</v>
      </c>
      <c r="V38" s="9"/>
      <c r="W38" s="9"/>
      <c r="X38" s="9"/>
      <c r="Y38" s="9">
        <v>95</v>
      </c>
      <c r="Z38" s="9"/>
      <c r="AA38" s="9"/>
      <c r="AB38" s="9"/>
      <c r="AC38" s="9"/>
      <c r="AD38" s="4"/>
      <c r="AE38" s="9"/>
      <c r="AF38" s="9"/>
      <c r="AG38" s="9"/>
      <c r="AH38" s="9"/>
      <c r="AI38" s="9">
        <v>101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>
        <v>100</v>
      </c>
      <c r="AU38" s="9"/>
      <c r="AV38" s="4"/>
      <c r="AW38" s="4">
        <v>124</v>
      </c>
      <c r="AX38" s="4"/>
      <c r="AY38" s="4"/>
      <c r="AZ38" s="4"/>
      <c r="BA38" s="4"/>
      <c r="BB38" s="4"/>
      <c r="BC38" s="4"/>
      <c r="BD38" s="4"/>
      <c r="BE38" s="4"/>
    </row>
    <row r="39" spans="2:57" ht="15">
      <c r="B39" s="7">
        <v>42247</v>
      </c>
      <c r="C39" s="8">
        <v>99</v>
      </c>
      <c r="D39" s="74"/>
      <c r="E39" s="8">
        <v>97</v>
      </c>
      <c r="F39" s="4"/>
      <c r="G39" s="4"/>
      <c r="H39" s="4"/>
      <c r="I39" s="8">
        <v>100</v>
      </c>
      <c r="J39" s="8"/>
      <c r="K39" s="8"/>
      <c r="L39" s="4">
        <v>107</v>
      </c>
      <c r="M39" s="4"/>
      <c r="N39" s="4">
        <v>94</v>
      </c>
      <c r="O39" s="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4"/>
      <c r="AE39" s="9"/>
      <c r="AF39" s="9"/>
      <c r="AG39" s="9"/>
      <c r="AH39" s="9"/>
      <c r="AI39" s="9">
        <v>97</v>
      </c>
      <c r="AJ39" s="9"/>
      <c r="AK39" s="9"/>
      <c r="AL39" s="9"/>
      <c r="AM39" s="9"/>
      <c r="AN39" s="9"/>
      <c r="AO39" s="9"/>
      <c r="AP39" s="9"/>
      <c r="AQ39" s="9">
        <v>108</v>
      </c>
      <c r="AR39" s="9">
        <v>99</v>
      </c>
      <c r="AS39" s="9"/>
      <c r="AT39" s="9"/>
      <c r="AU39" s="9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2:57" ht="15">
      <c r="B40" s="7">
        <v>42254</v>
      </c>
      <c r="C40" s="8"/>
      <c r="D40" s="74">
        <v>95</v>
      </c>
      <c r="E40" s="8"/>
      <c r="F40" s="4"/>
      <c r="G40" s="4">
        <v>100</v>
      </c>
      <c r="H40" s="4">
        <v>98</v>
      </c>
      <c r="I40" s="8">
        <v>99</v>
      </c>
      <c r="J40" s="8"/>
      <c r="K40" s="8"/>
      <c r="L40" s="4"/>
      <c r="M40" s="4"/>
      <c r="N40" s="4"/>
      <c r="O40" s="4"/>
      <c r="P40" s="9">
        <v>98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4"/>
      <c r="AE40" s="9"/>
      <c r="AF40" s="9"/>
      <c r="AG40" s="9"/>
      <c r="AH40" s="9"/>
      <c r="AI40" s="9">
        <v>103</v>
      </c>
      <c r="AJ40" s="9"/>
      <c r="AK40" s="9"/>
      <c r="AL40" s="9"/>
      <c r="AM40" s="9">
        <v>91</v>
      </c>
      <c r="AN40" s="9"/>
      <c r="AO40" s="9">
        <v>102</v>
      </c>
      <c r="AP40" s="9"/>
      <c r="AQ40" s="9"/>
      <c r="AR40" s="9"/>
      <c r="AS40" s="9"/>
      <c r="AT40" s="9"/>
      <c r="AU40" s="9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2:57" ht="15">
      <c r="B41" s="7">
        <v>42261</v>
      </c>
      <c r="C41" s="8">
        <v>106</v>
      </c>
      <c r="D41" s="74">
        <v>115</v>
      </c>
      <c r="E41" s="8">
        <v>102</v>
      </c>
      <c r="F41" s="4"/>
      <c r="G41" s="4">
        <v>98</v>
      </c>
      <c r="H41" s="4"/>
      <c r="I41" s="8"/>
      <c r="J41" s="8"/>
      <c r="K41" s="8"/>
      <c r="L41" s="4"/>
      <c r="M41" s="4"/>
      <c r="N41" s="4"/>
      <c r="O41" s="4"/>
      <c r="P41" s="9">
        <v>101</v>
      </c>
      <c r="Q41" s="9"/>
      <c r="R41" s="9"/>
      <c r="S41" s="9"/>
      <c r="T41" s="9"/>
      <c r="U41" s="9"/>
      <c r="V41" s="9"/>
      <c r="W41" s="9"/>
      <c r="X41" s="9"/>
      <c r="Y41" s="9"/>
      <c r="Z41" s="9">
        <v>108</v>
      </c>
      <c r="AA41" s="9"/>
      <c r="AB41" s="9"/>
      <c r="AC41" s="9"/>
      <c r="AD41" s="9"/>
      <c r="AE41" s="9">
        <v>121</v>
      </c>
      <c r="AF41" s="9"/>
      <c r="AG41" s="9"/>
      <c r="AH41" s="9"/>
      <c r="AI41" s="9">
        <v>106</v>
      </c>
      <c r="AJ41" s="9"/>
      <c r="AK41" s="9"/>
      <c r="AL41" s="9"/>
      <c r="AM41" s="9"/>
      <c r="AN41" s="9"/>
      <c r="AO41" s="9"/>
      <c r="AP41" s="9">
        <v>112</v>
      </c>
      <c r="AQ41" s="9">
        <v>108</v>
      </c>
      <c r="AR41" s="9">
        <v>100</v>
      </c>
      <c r="AS41" s="9"/>
      <c r="AT41" s="9"/>
      <c r="AU41" s="9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2:57" ht="15">
      <c r="B42" s="7">
        <v>42268</v>
      </c>
      <c r="C42" s="8">
        <v>109</v>
      </c>
      <c r="D42" s="74">
        <v>92</v>
      </c>
      <c r="E42" s="8"/>
      <c r="F42" s="4"/>
      <c r="G42" s="4">
        <v>96</v>
      </c>
      <c r="H42" s="4"/>
      <c r="I42" s="8">
        <v>109</v>
      </c>
      <c r="J42" s="8"/>
      <c r="K42" s="8"/>
      <c r="L42" s="4">
        <v>115</v>
      </c>
      <c r="M42" s="4">
        <v>78</v>
      </c>
      <c r="N42" s="4">
        <v>93</v>
      </c>
      <c r="O42" s="4">
        <v>93</v>
      </c>
      <c r="P42" s="9"/>
      <c r="Q42" s="9"/>
      <c r="R42" s="9"/>
      <c r="S42" s="9">
        <v>108</v>
      </c>
      <c r="T42" s="9"/>
      <c r="U42" s="9"/>
      <c r="V42" s="9"/>
      <c r="W42" s="9"/>
      <c r="X42" s="9">
        <v>98</v>
      </c>
      <c r="Y42" s="9"/>
      <c r="Z42" s="9">
        <v>99</v>
      </c>
      <c r="AA42" s="9"/>
      <c r="AB42" s="9"/>
      <c r="AC42" s="9"/>
      <c r="AD42" s="9"/>
      <c r="AE42" s="9">
        <v>113</v>
      </c>
      <c r="AF42" s="9"/>
      <c r="AG42" s="9"/>
      <c r="AH42" s="9"/>
      <c r="AI42" s="9">
        <v>97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2:57" ht="15">
      <c r="B43" s="7">
        <v>42275</v>
      </c>
      <c r="C43" s="74">
        <v>106</v>
      </c>
      <c r="D43" s="213">
        <v>105</v>
      </c>
      <c r="E43" s="4">
        <v>107</v>
      </c>
      <c r="F43" s="8"/>
      <c r="G43" s="4">
        <v>100</v>
      </c>
      <c r="H43" s="4">
        <v>110</v>
      </c>
      <c r="I43" s="4">
        <v>105</v>
      </c>
      <c r="J43" s="8"/>
      <c r="K43" s="8"/>
      <c r="L43" s="8">
        <v>104</v>
      </c>
      <c r="M43" s="4">
        <v>74</v>
      </c>
      <c r="N43" s="4">
        <v>92</v>
      </c>
      <c r="O43" s="4">
        <v>93</v>
      </c>
      <c r="P43" s="4"/>
      <c r="Q43" s="9"/>
      <c r="R43" s="9"/>
      <c r="S43" s="9">
        <v>87</v>
      </c>
      <c r="T43" s="9"/>
      <c r="U43" s="9"/>
      <c r="V43" s="9"/>
      <c r="W43" s="9"/>
      <c r="X43" s="9"/>
      <c r="Y43" s="9"/>
      <c r="Z43" s="9"/>
      <c r="AA43" s="9"/>
      <c r="AB43" s="9"/>
      <c r="AC43" s="9">
        <v>90</v>
      </c>
      <c r="AD43" s="9"/>
      <c r="AE43" s="9"/>
      <c r="AF43" s="9">
        <v>105</v>
      </c>
      <c r="AG43" s="9"/>
      <c r="AH43" s="9"/>
      <c r="AI43" s="9"/>
      <c r="AJ43" s="9"/>
      <c r="AK43" s="9"/>
      <c r="AL43" s="9"/>
      <c r="AM43" s="9"/>
      <c r="AN43" s="9"/>
      <c r="AO43" s="9">
        <v>112</v>
      </c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2:57" ht="15">
      <c r="B44" s="7">
        <v>42282</v>
      </c>
      <c r="C44" s="74">
        <v>106</v>
      </c>
      <c r="D44" s="8">
        <v>106</v>
      </c>
      <c r="E44" s="4">
        <v>112</v>
      </c>
      <c r="F44" s="8"/>
      <c r="G44" s="4">
        <v>92</v>
      </c>
      <c r="H44" s="4">
        <v>110</v>
      </c>
      <c r="I44" s="4">
        <v>112</v>
      </c>
      <c r="J44" s="8"/>
      <c r="K44" s="8">
        <v>92</v>
      </c>
      <c r="L44" s="8"/>
      <c r="M44" s="4"/>
      <c r="N44" s="4">
        <v>107</v>
      </c>
      <c r="O44" s="4">
        <v>96</v>
      </c>
      <c r="P44" s="4"/>
      <c r="Q44" s="9"/>
      <c r="R44" s="9"/>
      <c r="S44" s="9"/>
      <c r="T44" s="9"/>
      <c r="U44" s="9"/>
      <c r="V44" s="9"/>
      <c r="W44" s="9"/>
      <c r="X44" s="9"/>
      <c r="Y44" s="9"/>
      <c r="Z44" s="9">
        <v>102</v>
      </c>
      <c r="AA44" s="9"/>
      <c r="AB44" s="9"/>
      <c r="AC44" s="9"/>
      <c r="AD44" s="9"/>
      <c r="AE44" s="9"/>
      <c r="AF44" s="9"/>
      <c r="AG44" s="9"/>
      <c r="AH44" s="9"/>
      <c r="AI44" s="9">
        <v>98</v>
      </c>
      <c r="AJ44" s="9"/>
      <c r="AK44" s="9"/>
      <c r="AL44" s="9"/>
      <c r="AM44" s="9"/>
      <c r="AN44" s="9"/>
      <c r="AO44" s="9"/>
      <c r="AP44" s="9"/>
      <c r="AQ44" s="9">
        <v>111</v>
      </c>
      <c r="AR44" s="9">
        <v>107</v>
      </c>
      <c r="AS44" s="9">
        <v>107</v>
      </c>
      <c r="AT44" s="9"/>
      <c r="AU44" s="9"/>
      <c r="AV44" s="9"/>
      <c r="AW44" s="9"/>
      <c r="AX44" s="9">
        <v>107</v>
      </c>
      <c r="AY44" s="9"/>
      <c r="AZ44" s="9"/>
      <c r="BA44" s="9"/>
      <c r="BB44" s="9"/>
      <c r="BC44" s="9"/>
      <c r="BD44" s="9"/>
      <c r="BE44" s="9"/>
    </row>
    <row r="45" spans="2:57" ht="15">
      <c r="B45" s="7">
        <v>42289</v>
      </c>
      <c r="C45" s="74">
        <v>98</v>
      </c>
      <c r="D45" s="8">
        <v>102</v>
      </c>
      <c r="E45" s="4">
        <v>109</v>
      </c>
      <c r="F45" s="8"/>
      <c r="G45" s="4"/>
      <c r="H45" s="4">
        <v>110</v>
      </c>
      <c r="I45" s="4">
        <v>115</v>
      </c>
      <c r="J45" s="8">
        <v>99</v>
      </c>
      <c r="K45" s="8"/>
      <c r="L45" s="8"/>
      <c r="M45" s="4"/>
      <c r="N45" s="4"/>
      <c r="O45" s="4">
        <v>95</v>
      </c>
      <c r="P45" s="4"/>
      <c r="Q45" s="9"/>
      <c r="R45" s="9"/>
      <c r="S45" s="9"/>
      <c r="T45" s="9"/>
      <c r="U45" s="9"/>
      <c r="V45" s="9"/>
      <c r="W45" s="9"/>
      <c r="X45" s="9"/>
      <c r="Y45" s="9"/>
      <c r="Z45" s="9">
        <v>103</v>
      </c>
      <c r="AA45" s="9"/>
      <c r="AB45" s="9"/>
      <c r="AC45" s="9"/>
      <c r="AD45" s="9"/>
      <c r="AE45" s="9">
        <v>113</v>
      </c>
      <c r="AF45" s="9"/>
      <c r="AG45" s="9"/>
      <c r="AH45" s="9"/>
      <c r="AI45" s="9">
        <v>97</v>
      </c>
      <c r="AJ45" s="9"/>
      <c r="AK45" s="9"/>
      <c r="AL45" s="9"/>
      <c r="AM45" s="9"/>
      <c r="AN45" s="9"/>
      <c r="AO45" s="9"/>
      <c r="AP45" s="9"/>
      <c r="AQ45" s="9">
        <v>110</v>
      </c>
      <c r="AR45" s="9">
        <v>100</v>
      </c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2:57" ht="15">
      <c r="B46" s="7">
        <v>42296</v>
      </c>
      <c r="C46" s="74"/>
      <c r="D46" s="8">
        <v>93</v>
      </c>
      <c r="E46" s="4">
        <v>105</v>
      </c>
      <c r="F46" s="8">
        <v>88</v>
      </c>
      <c r="G46" s="4">
        <v>94</v>
      </c>
      <c r="H46" s="4">
        <v>99</v>
      </c>
      <c r="I46" s="4"/>
      <c r="J46" s="8">
        <v>103</v>
      </c>
      <c r="K46" s="8"/>
      <c r="L46" s="8"/>
      <c r="M46" s="4">
        <v>78</v>
      </c>
      <c r="N46" s="4"/>
      <c r="O46" s="4"/>
      <c r="P46" s="4">
        <v>111</v>
      </c>
      <c r="Q46" s="9"/>
      <c r="R46" s="9"/>
      <c r="S46" s="9">
        <v>104</v>
      </c>
      <c r="T46" s="9"/>
      <c r="U46" s="9"/>
      <c r="V46" s="9"/>
      <c r="W46" s="9">
        <v>113</v>
      </c>
      <c r="X46" s="9">
        <v>97</v>
      </c>
      <c r="Y46" s="9"/>
      <c r="Z46" s="9">
        <v>102</v>
      </c>
      <c r="AA46" s="9"/>
      <c r="AB46" s="9"/>
      <c r="AC46" s="9"/>
      <c r="AD46" s="9"/>
      <c r="AE46" s="9"/>
      <c r="AF46" s="9"/>
      <c r="AG46" s="9"/>
      <c r="AH46" s="9"/>
      <c r="AI46" s="9">
        <v>101</v>
      </c>
      <c r="AJ46" s="9"/>
      <c r="AK46" s="9"/>
      <c r="AL46" s="9"/>
      <c r="AM46" s="9"/>
      <c r="AN46" s="9"/>
      <c r="AO46" s="9">
        <v>98</v>
      </c>
      <c r="AP46" s="9"/>
      <c r="AQ46" s="9">
        <v>112</v>
      </c>
      <c r="AR46" s="9">
        <v>105</v>
      </c>
      <c r="AS46" s="9"/>
      <c r="AT46" s="9"/>
      <c r="AU46" s="9">
        <v>94</v>
      </c>
      <c r="AV46" s="9"/>
      <c r="AW46" s="9"/>
      <c r="AX46" s="9">
        <v>94</v>
      </c>
      <c r="AY46" s="9">
        <v>106</v>
      </c>
      <c r="AZ46" s="9"/>
      <c r="BA46" s="9"/>
      <c r="BB46" s="9"/>
      <c r="BC46" s="9"/>
      <c r="BD46" s="9"/>
      <c r="BE46" s="9"/>
    </row>
    <row r="47" spans="2:57" ht="15">
      <c r="B47" s="7">
        <v>42303</v>
      </c>
      <c r="C47" s="74"/>
      <c r="D47" s="8">
        <v>98</v>
      </c>
      <c r="E47" s="4">
        <v>104</v>
      </c>
      <c r="F47" s="8"/>
      <c r="G47" s="4"/>
      <c r="H47" s="4">
        <v>111</v>
      </c>
      <c r="I47" s="4">
        <v>99</v>
      </c>
      <c r="J47" s="8">
        <v>98</v>
      </c>
      <c r="K47" s="8">
        <v>95</v>
      </c>
      <c r="L47" s="8">
        <v>120</v>
      </c>
      <c r="M47" s="4"/>
      <c r="N47" s="4">
        <v>108</v>
      </c>
      <c r="O47" s="4"/>
      <c r="P47" s="4"/>
      <c r="Q47" s="9"/>
      <c r="R47" s="9"/>
      <c r="S47" s="9"/>
      <c r="T47" s="9"/>
      <c r="U47" s="9">
        <v>105</v>
      </c>
      <c r="V47" s="9"/>
      <c r="W47" s="9">
        <v>100</v>
      </c>
      <c r="X47" s="9"/>
      <c r="Y47" s="9"/>
      <c r="Z47" s="9"/>
      <c r="AA47" s="9"/>
      <c r="AB47" s="9"/>
      <c r="AC47" s="9"/>
      <c r="AD47" s="9">
        <v>108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>
        <v>108</v>
      </c>
      <c r="AT47" s="9">
        <v>102</v>
      </c>
      <c r="AU47" s="9">
        <v>95</v>
      </c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2:57" ht="15">
      <c r="B48" s="7">
        <v>42310</v>
      </c>
      <c r="C48" s="74"/>
      <c r="D48" s="8">
        <v>109</v>
      </c>
      <c r="E48" s="4">
        <v>109</v>
      </c>
      <c r="F48" s="8"/>
      <c r="G48" s="4"/>
      <c r="H48" s="4">
        <v>116</v>
      </c>
      <c r="I48" s="4">
        <v>112</v>
      </c>
      <c r="J48" s="8">
        <v>99</v>
      </c>
      <c r="K48" s="8">
        <v>101</v>
      </c>
      <c r="L48" s="8"/>
      <c r="M48" s="4"/>
      <c r="N48" s="4"/>
      <c r="O48" s="4"/>
      <c r="P48" s="4">
        <v>113</v>
      </c>
      <c r="Q48" s="4"/>
      <c r="R48" s="4"/>
      <c r="S48" s="4"/>
      <c r="T48" s="4"/>
      <c r="U48" s="4"/>
      <c r="V48" s="4"/>
      <c r="W48" s="4">
        <v>115</v>
      </c>
      <c r="X48" s="4"/>
      <c r="Y48" s="4">
        <v>92</v>
      </c>
      <c r="Z48" s="4">
        <v>103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>
        <v>101</v>
      </c>
      <c r="AP48" s="4"/>
      <c r="AQ48" s="4">
        <v>107</v>
      </c>
      <c r="AR48" s="4">
        <v>106</v>
      </c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2:58" s="2" customFormat="1" ht="15">
      <c r="B49" s="31">
        <v>42317</v>
      </c>
      <c r="C49" s="71"/>
      <c r="D49" s="49">
        <v>97</v>
      </c>
      <c r="E49" s="49">
        <v>96</v>
      </c>
      <c r="F49" s="49"/>
      <c r="G49" s="49">
        <v>94</v>
      </c>
      <c r="H49" s="49">
        <v>100</v>
      </c>
      <c r="I49" s="49">
        <v>105</v>
      </c>
      <c r="J49" s="49">
        <v>90</v>
      </c>
      <c r="K49" s="49"/>
      <c r="L49" s="49"/>
      <c r="M49" s="49"/>
      <c r="N49" s="49"/>
      <c r="O49" s="49">
        <v>89</v>
      </c>
      <c r="P49" s="49"/>
      <c r="Q49" s="49"/>
      <c r="R49" s="49"/>
      <c r="S49" s="77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>
        <v>96</v>
      </c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67"/>
    </row>
    <row r="50" spans="2:58" s="2" customFormat="1" ht="15">
      <c r="B50" s="31">
        <v>42324</v>
      </c>
      <c r="C50" s="71"/>
      <c r="D50" s="49">
        <v>100</v>
      </c>
      <c r="E50" s="49"/>
      <c r="F50" s="49"/>
      <c r="G50" s="49">
        <v>107</v>
      </c>
      <c r="H50" s="49"/>
      <c r="I50" s="49">
        <v>107</v>
      </c>
      <c r="J50" s="49">
        <v>95</v>
      </c>
      <c r="K50" s="49"/>
      <c r="L50" s="49"/>
      <c r="M50" s="49"/>
      <c r="N50" s="49">
        <v>116</v>
      </c>
      <c r="O50" s="49">
        <v>97</v>
      </c>
      <c r="P50" s="49"/>
      <c r="Q50" s="49"/>
      <c r="R50" s="49"/>
      <c r="S50" s="49">
        <v>101</v>
      </c>
      <c r="T50" s="49"/>
      <c r="U50" s="49">
        <v>107</v>
      </c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>
        <v>120</v>
      </c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67"/>
    </row>
    <row r="51" spans="2:57" ht="15">
      <c r="B51" s="31">
        <v>42331</v>
      </c>
      <c r="C51" s="71"/>
      <c r="D51" s="49">
        <v>106</v>
      </c>
      <c r="E51" s="49">
        <v>118</v>
      </c>
      <c r="F51" s="49">
        <v>102</v>
      </c>
      <c r="G51" s="49">
        <v>101</v>
      </c>
      <c r="H51" s="49">
        <v>112</v>
      </c>
      <c r="I51" s="49">
        <v>110</v>
      </c>
      <c r="J51" s="49">
        <v>104</v>
      </c>
      <c r="K51" s="49"/>
      <c r="L51" s="49"/>
      <c r="M51" s="49"/>
      <c r="N51" s="49"/>
      <c r="O51" s="49"/>
      <c r="P51" s="49">
        <v>110</v>
      </c>
      <c r="Q51" s="49"/>
      <c r="R51" s="49"/>
      <c r="S51" s="49">
        <v>109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>
        <v>111</v>
      </c>
      <c r="AP51" s="49"/>
      <c r="AQ51" s="49">
        <v>119</v>
      </c>
      <c r="AR51" s="49">
        <v>121</v>
      </c>
      <c r="AS51" s="49"/>
      <c r="AT51" s="49"/>
      <c r="AU51" s="49"/>
      <c r="AV51" s="49"/>
      <c r="AW51" s="49"/>
      <c r="AX51" s="49"/>
      <c r="AY51" s="49"/>
      <c r="AZ51" s="49">
        <v>117</v>
      </c>
      <c r="BA51" s="1"/>
      <c r="BB51" s="1"/>
      <c r="BC51" s="1"/>
      <c r="BD51" s="1"/>
      <c r="BE51" s="1"/>
    </row>
    <row r="52" spans="2:57" ht="15">
      <c r="B52" s="31">
        <v>42338</v>
      </c>
      <c r="C52" s="71"/>
      <c r="D52" s="49">
        <v>107</v>
      </c>
      <c r="E52" s="49">
        <v>125</v>
      </c>
      <c r="F52" s="49"/>
      <c r="G52" s="49"/>
      <c r="H52" s="49">
        <v>116</v>
      </c>
      <c r="I52" s="49"/>
      <c r="J52" s="49">
        <v>109</v>
      </c>
      <c r="K52" s="49"/>
      <c r="L52" s="49"/>
      <c r="M52" s="49"/>
      <c r="N52" s="49">
        <v>109</v>
      </c>
      <c r="O52" s="49"/>
      <c r="P52" s="49"/>
      <c r="Q52" s="49"/>
      <c r="R52" s="49"/>
      <c r="S52" s="49">
        <v>113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>
        <v>112</v>
      </c>
      <c r="AS52" s="49"/>
      <c r="AT52" s="49"/>
      <c r="AU52" s="49"/>
      <c r="AV52" s="49"/>
      <c r="AW52" s="49"/>
      <c r="AX52" s="49"/>
      <c r="AY52" s="49"/>
      <c r="AZ52" s="49"/>
      <c r="BA52" s="1"/>
      <c r="BB52" s="1"/>
      <c r="BC52" s="1"/>
      <c r="BD52" s="1"/>
      <c r="BE52" s="1"/>
    </row>
    <row r="53" spans="2:57" ht="15">
      <c r="B53" s="31">
        <v>42345</v>
      </c>
      <c r="C53" s="71"/>
      <c r="D53" s="49">
        <v>118</v>
      </c>
      <c r="E53" s="49"/>
      <c r="F53" s="49"/>
      <c r="G53" s="49"/>
      <c r="H53" s="49">
        <v>113</v>
      </c>
      <c r="I53" s="49"/>
      <c r="J53" s="49">
        <v>107</v>
      </c>
      <c r="K53" s="49"/>
      <c r="L53" s="49"/>
      <c r="M53" s="49"/>
      <c r="N53" s="49"/>
      <c r="O53" s="49">
        <v>100</v>
      </c>
      <c r="P53" s="49">
        <v>107</v>
      </c>
      <c r="Q53" s="49"/>
      <c r="R53" s="49"/>
      <c r="S53" s="49">
        <v>115</v>
      </c>
      <c r="T53" s="49"/>
      <c r="U53" s="49"/>
      <c r="V53" s="49"/>
      <c r="W53" s="49">
        <v>123</v>
      </c>
      <c r="X53" s="49">
        <v>102</v>
      </c>
      <c r="Y53" s="49">
        <v>105</v>
      </c>
      <c r="Z53" s="49"/>
      <c r="AA53" s="49"/>
      <c r="AB53" s="49"/>
      <c r="AC53" s="49"/>
      <c r="AD53" s="49"/>
      <c r="AE53" s="49"/>
      <c r="AF53" s="49"/>
      <c r="AG53" s="49"/>
      <c r="AH53" s="49"/>
      <c r="AI53" s="49">
        <v>98</v>
      </c>
      <c r="AJ53" s="49"/>
      <c r="AK53" s="49"/>
      <c r="AL53" s="49"/>
      <c r="AM53" s="49"/>
      <c r="AN53" s="49"/>
      <c r="AO53" s="49">
        <v>107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5">
      <c r="B54" s="31">
        <v>42352</v>
      </c>
      <c r="C54" s="71"/>
      <c r="D54" s="49">
        <v>100</v>
      </c>
      <c r="E54" s="49">
        <v>119</v>
      </c>
      <c r="F54" s="49"/>
      <c r="G54" s="49"/>
      <c r="H54" s="49"/>
      <c r="I54" s="49">
        <v>117</v>
      </c>
      <c r="J54" s="49">
        <v>101</v>
      </c>
      <c r="K54" s="49"/>
      <c r="L54" s="49">
        <v>111</v>
      </c>
      <c r="M54" s="49"/>
      <c r="N54" s="49">
        <v>101</v>
      </c>
      <c r="O54" s="49">
        <v>91</v>
      </c>
      <c r="P54" s="49"/>
      <c r="Q54" s="49"/>
      <c r="R54" s="49"/>
      <c r="S54" s="49"/>
      <c r="T54" s="49"/>
      <c r="U54" s="49">
        <v>117</v>
      </c>
      <c r="V54" s="49"/>
      <c r="W54" s="49"/>
      <c r="X54" s="49"/>
      <c r="Y54" s="49">
        <v>95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5">
      <c r="B55" s="31">
        <v>42359</v>
      </c>
      <c r="C55" s="49">
        <v>108</v>
      </c>
      <c r="D55" s="49">
        <v>122</v>
      </c>
      <c r="E55" s="49">
        <v>113</v>
      </c>
      <c r="F55" s="49">
        <v>100</v>
      </c>
      <c r="G55" s="49"/>
      <c r="H55" s="49">
        <v>112</v>
      </c>
      <c r="I55" s="49"/>
      <c r="J55" s="49">
        <v>98</v>
      </c>
      <c r="K55" s="49"/>
      <c r="L55" s="49"/>
      <c r="M55" s="49"/>
      <c r="N55" s="49"/>
      <c r="O55" s="49">
        <v>108</v>
      </c>
      <c r="P55" s="49">
        <v>111</v>
      </c>
      <c r="Q55" s="49"/>
      <c r="R55" s="49"/>
      <c r="S55" s="49">
        <v>102</v>
      </c>
      <c r="T55" s="49"/>
      <c r="U55" s="49"/>
      <c r="V55" s="49"/>
      <c r="W55" s="49"/>
      <c r="X55" s="49"/>
      <c r="Y55" s="49">
        <v>105</v>
      </c>
      <c r="Z55" s="49">
        <v>111</v>
      </c>
      <c r="AA55" s="49"/>
      <c r="AB55" s="49"/>
      <c r="AC55" s="49"/>
      <c r="AD55" s="49"/>
      <c r="AE55" s="49">
        <v>114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>
        <v>112</v>
      </c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5">
      <c r="B56" s="31">
        <v>42366</v>
      </c>
      <c r="C56" s="49">
        <v>111</v>
      </c>
      <c r="D56" s="49">
        <v>102</v>
      </c>
      <c r="E56" s="49"/>
      <c r="F56" s="49">
        <v>104</v>
      </c>
      <c r="G56" s="49"/>
      <c r="H56" s="49"/>
      <c r="I56" s="49"/>
      <c r="J56" s="49">
        <v>106</v>
      </c>
      <c r="K56" s="49"/>
      <c r="L56" s="49"/>
      <c r="M56" s="49"/>
      <c r="N56" s="49"/>
      <c r="O56" s="49"/>
      <c r="P56" s="49"/>
      <c r="Q56" s="49"/>
      <c r="R56" s="49"/>
      <c r="S56" s="49">
        <v>104</v>
      </c>
      <c r="T56" s="49"/>
      <c r="U56" s="49"/>
      <c r="V56" s="49"/>
      <c r="W56" s="49"/>
      <c r="X56" s="49">
        <v>101</v>
      </c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>
        <v>104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>
        <v>123</v>
      </c>
      <c r="BB56" s="1"/>
      <c r="BC56" s="1"/>
      <c r="BD56" s="1"/>
      <c r="BE56" s="1"/>
    </row>
    <row r="57" spans="2:57" ht="15">
      <c r="B57" s="7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</sheetData>
  <sheetProtection/>
  <printOptions/>
  <pageMargins left="0.31496062992125984" right="0.31496062992125984" top="0.1968503937007874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7"/>
  <sheetViews>
    <sheetView zoomScalePageLayoutView="0" workbookViewId="0" topLeftCell="AD37">
      <selection activeCell="BA9" sqref="BA9"/>
    </sheetView>
  </sheetViews>
  <sheetFormatPr defaultColWidth="11.421875" defaultRowHeight="15"/>
  <cols>
    <col min="1" max="1" width="13.57421875" style="0" customWidth="1"/>
    <col min="2" max="2" width="18.7109375" style="0" customWidth="1"/>
    <col min="3" max="57" width="6.7109375" style="0" customWidth="1"/>
    <col min="58" max="58" width="7.421875" style="29" customWidth="1"/>
    <col min="59" max="59" width="7.421875" style="30" customWidth="1"/>
    <col min="60" max="60" width="23.28125" style="0" customWidth="1"/>
    <col min="61" max="66" width="5.7109375" style="0" customWidth="1"/>
    <col min="67" max="67" width="5.7109375" style="0" hidden="1" customWidth="1"/>
    <col min="68" max="74" width="5.7109375" style="0" customWidth="1"/>
    <col min="75" max="75" width="5.7109375" style="0" hidden="1" customWidth="1"/>
    <col min="76" max="84" width="5.7109375" style="0" customWidth="1"/>
    <col min="85" max="85" width="5.7109375" style="0" hidden="1" customWidth="1"/>
    <col min="86" max="92" width="5.7109375" style="0" customWidth="1"/>
    <col min="93" max="93" width="5.7109375" style="0" hidden="1" customWidth="1"/>
    <col min="94" max="94" width="6.421875" style="0" customWidth="1"/>
    <col min="95" max="95" width="5.57421875" style="0" customWidth="1"/>
    <col min="96" max="96" width="6.00390625" style="0" customWidth="1"/>
    <col min="97" max="99" width="6.421875" style="0" customWidth="1"/>
    <col min="100" max="100" width="5.8515625" style="0" customWidth="1"/>
    <col min="101" max="101" width="6.00390625" style="0" customWidth="1"/>
    <col min="102" max="102" width="6.28125" style="0" customWidth="1"/>
    <col min="103" max="103" width="6.421875" style="0" customWidth="1"/>
    <col min="104" max="104" width="6.57421875" style="0" customWidth="1"/>
    <col min="105" max="106" width="6.140625" style="0" customWidth="1"/>
    <col min="107" max="107" width="7.140625" style="0" customWidth="1"/>
    <col min="108" max="108" width="6.421875" style="0" customWidth="1"/>
    <col min="109" max="109" width="7.00390625" style="0" customWidth="1"/>
    <col min="110" max="113" width="6.421875" style="0" customWidth="1"/>
    <col min="114" max="114" width="6.8515625" style="0" customWidth="1"/>
    <col min="115" max="115" width="6.421875" style="0" customWidth="1"/>
  </cols>
  <sheetData>
    <row r="1" spans="3:57" ht="15">
      <c r="C1" s="49" t="str">
        <f>cartescoreCAM!$I177</f>
        <v>ASer</v>
      </c>
      <c r="D1" s="49" t="str">
        <f>cartescoreCAM!$I178</f>
        <v>STry</v>
      </c>
      <c r="E1" s="49" t="str">
        <f>cartescoreCAM!$I179</f>
        <v>MGui</v>
      </c>
      <c r="F1" s="49" t="str">
        <f>cartescoreCAM!$I180</f>
        <v>JPBra</v>
      </c>
      <c r="G1" s="49" t="str">
        <f>cartescoreCAM!$I181</f>
        <v>ARaf </v>
      </c>
      <c r="H1" s="49" t="str">
        <f>cartescoreCAM!$I182</f>
        <v>PThi</v>
      </c>
      <c r="I1" s="49" t="str">
        <f>cartescoreCAM!$I183</f>
        <v>JRou</v>
      </c>
      <c r="J1" s="49" t="str">
        <f>cartescoreCAM!$I184</f>
        <v>GDub</v>
      </c>
      <c r="K1" s="49" t="str">
        <f>cartescoreCAM!$I185</f>
        <v>GDign</v>
      </c>
      <c r="L1" s="49" t="str">
        <f>cartescoreCAM!$I186</f>
        <v>MLeo</v>
      </c>
      <c r="M1" s="49" t="str">
        <f>cartescoreCAM!$I187</f>
        <v>ETal</v>
      </c>
      <c r="N1" s="49" t="str">
        <f>cartescoreCAM!$I188</f>
        <v>CLeo</v>
      </c>
      <c r="O1" s="49" t="str">
        <f>cartescoreCAM!$I189</f>
        <v>PRoq</v>
      </c>
      <c r="P1" s="49" t="str">
        <f>cartescoreCAM!$I190</f>
        <v>JPCho</v>
      </c>
      <c r="Q1" s="49" t="str">
        <f>cartescoreCAM!$I191</f>
        <v>GPic</v>
      </c>
      <c r="R1" s="49" t="str">
        <f>cartescoreCAM!$I192</f>
        <v>EPic</v>
      </c>
      <c r="S1" s="49" t="str">
        <f>cartescoreCAM!$I193</f>
        <v>JBLef</v>
      </c>
      <c r="T1" s="49" t="str">
        <f>cartescoreCAM!$I194</f>
        <v>BLar</v>
      </c>
      <c r="U1" s="49" t="str">
        <f>cartescoreCAM!$I195</f>
        <v>PPre</v>
      </c>
      <c r="V1" s="49" t="str">
        <f>cartescoreCAM!$I196</f>
        <v>ABlan</v>
      </c>
      <c r="W1" s="49" t="str">
        <f>cartescoreCAM!$I197</f>
        <v>BRou</v>
      </c>
      <c r="X1" s="49" t="str">
        <f>cartescoreCAM!$I198</f>
        <v>BCue</v>
      </c>
      <c r="Y1" s="49" t="str">
        <f>cartescoreCAM!$I199</f>
        <v>YDej</v>
      </c>
      <c r="Z1" s="49" t="str">
        <f>cartescoreCAM!$I200</f>
        <v>GGar</v>
      </c>
      <c r="AA1" s="49" t="str">
        <f>cartescoreCAM!$I201</f>
        <v>RBo</v>
      </c>
      <c r="AB1" s="49" t="str">
        <f>cartescoreCAM!$I202</f>
        <v>MjBo</v>
      </c>
      <c r="AC1" s="49" t="str">
        <f>cartescoreCAM!$I203</f>
        <v>PCot</v>
      </c>
      <c r="AD1" s="49" t="str">
        <f>cartescoreCAM!$I204</f>
        <v>AdCha</v>
      </c>
      <c r="AE1" s="49" t="str">
        <f>cartescoreCAM!$I205</f>
        <v>NGar</v>
      </c>
      <c r="AF1" s="49" t="str">
        <f>cartescoreCAM!$I206</f>
        <v>VBer</v>
      </c>
      <c r="AG1" s="49" t="str">
        <f>cartescoreCAM!$I207</f>
        <v>PBats</v>
      </c>
      <c r="AH1" s="49" t="str">
        <f>cartescoreCAM!$I208</f>
        <v>PhArn</v>
      </c>
      <c r="AI1" s="49" t="str">
        <f>cartescoreCAM!$I209</f>
        <v>PLai</v>
      </c>
      <c r="AJ1" s="49" t="str">
        <f>cartescoreCAM!$I210</f>
        <v>FGuit</v>
      </c>
      <c r="AK1" s="49" t="str">
        <f>cartescoreCAM!$I211</f>
        <v>PFal</v>
      </c>
      <c r="AL1" s="49" t="str">
        <f>cartescoreCAM!$I212</f>
        <v>RBou</v>
      </c>
      <c r="AM1" s="49" t="str">
        <f>cartescoreCAM!$I213</f>
        <v>JRen</v>
      </c>
      <c r="AN1" s="49" t="str">
        <f>cartescoreCAM!$I214</f>
        <v>PEch</v>
      </c>
      <c r="AO1" s="49" t="str">
        <f>cartescoreCAM!$I215</f>
        <v>PhSan</v>
      </c>
      <c r="AP1" s="49" t="str">
        <f>cartescoreCAM!$I216</f>
        <v>YTang</v>
      </c>
      <c r="AQ1" s="49" t="str">
        <f>cartescoreCAM!$I217</f>
        <v>ARoub</v>
      </c>
      <c r="AR1" s="49" t="str">
        <f>cartescoreCAM!$I218</f>
        <v>CRoub</v>
      </c>
      <c r="AS1" s="49" t="str">
        <f>cartescoreCAM!$I219</f>
        <v>SPlan</v>
      </c>
      <c r="AT1" s="49" t="str">
        <f>cartescoreCAM!$I220</f>
        <v>GhMG</v>
      </c>
      <c r="AU1" s="49" t="str">
        <f>cartescoreCAM!$I221</f>
        <v>GGran</v>
      </c>
      <c r="AV1" s="49" t="str">
        <f>cartescoreCAM!$I222</f>
        <v>AGaut</v>
      </c>
      <c r="AW1" s="49" t="str">
        <f>cartescoreCAM!$I223</f>
        <v>CMo</v>
      </c>
      <c r="AX1" s="49" t="str">
        <f>cartescoreCAM!$I224</f>
        <v>ElLey</v>
      </c>
      <c r="AY1" s="49" t="str">
        <f>cartescoreCAM!$I225</f>
        <v>HLLey</v>
      </c>
      <c r="AZ1" s="49" t="str">
        <f>cartescoreCAM!$I226</f>
        <v>PhBar</v>
      </c>
      <c r="BA1" s="49" t="str">
        <f>cartescoreCAM!$I227</f>
        <v>MfEll</v>
      </c>
      <c r="BB1" s="49" t="str">
        <f>cartescoreCAM!$I228</f>
        <v>inv29</v>
      </c>
      <c r="BC1" s="49" t="str">
        <f>cartescoreCAM!$I229</f>
        <v>inv30</v>
      </c>
      <c r="BD1" s="49" t="str">
        <f>cartescoreCAM!$I230</f>
        <v>inv31</v>
      </c>
      <c r="BE1" s="49" t="str">
        <f>cartescoreCAM!$I231</f>
        <v>Inv32</v>
      </c>
    </row>
    <row r="2" spans="1:57" ht="15">
      <c r="A2" t="s">
        <v>35</v>
      </c>
      <c r="B2" s="31">
        <f>cartescoreCAM!N1</f>
        <v>42366</v>
      </c>
      <c r="C2" s="1">
        <f>cartescoreCAM!Y11</f>
        <v>22</v>
      </c>
      <c r="D2" s="1">
        <f>cartescoreCAM!Y14</f>
        <v>28</v>
      </c>
      <c r="E2" s="1">
        <f>cartescoreCAM!Y17</f>
        <v>0</v>
      </c>
      <c r="F2" s="1">
        <f>cartescoreCAM!Y20</f>
        <v>22</v>
      </c>
      <c r="G2" s="1">
        <f>cartescoreCAM!Y23</f>
        <v>0</v>
      </c>
      <c r="H2" s="1">
        <f>cartescoreCAM!Y26</f>
        <v>0</v>
      </c>
      <c r="I2" s="1">
        <f>cartescoreCAM!Y29</f>
        <v>0</v>
      </c>
      <c r="J2" s="1">
        <f>cartescoreCAM!Y32</f>
        <v>23</v>
      </c>
      <c r="K2" s="1">
        <f>cartescoreCAM!Y35</f>
        <v>5</v>
      </c>
      <c r="L2" s="1">
        <f>cartescoreCAM!Y38</f>
        <v>0</v>
      </c>
      <c r="M2" s="1">
        <f>cartescoreCAM!Y41</f>
        <v>20</v>
      </c>
      <c r="N2" s="1">
        <f>cartescoreCAM!Y44</f>
        <v>0</v>
      </c>
      <c r="O2" s="1">
        <f>cartescoreCAM!Y47</f>
        <v>0</v>
      </c>
      <c r="P2" s="1">
        <f>cartescoreCAM!Y50</f>
        <v>0</v>
      </c>
      <c r="Q2" s="1">
        <f>cartescoreCAM!Y53</f>
        <v>0</v>
      </c>
      <c r="R2" s="1">
        <f>cartescoreCAM!Y56</f>
        <v>0</v>
      </c>
      <c r="S2" s="1">
        <f>cartescoreCAM!Y59</f>
        <v>26</v>
      </c>
      <c r="T2" s="1">
        <f>cartescoreCAM!Y62</f>
        <v>0</v>
      </c>
      <c r="U2" s="1">
        <f>cartescoreCAM!Y65</f>
        <v>0</v>
      </c>
      <c r="V2" s="1">
        <f>cartescoreCAM!Y68</f>
        <v>0</v>
      </c>
      <c r="W2" s="1">
        <f>cartescoreCAM!Y71</f>
        <v>0</v>
      </c>
      <c r="X2" s="1">
        <f>cartescoreCAM!Y74</f>
        <v>26</v>
      </c>
      <c r="Y2" s="1">
        <f>cartescoreCAM!Y77</f>
        <v>0</v>
      </c>
      <c r="Z2" s="1">
        <f>cartescoreCAM!Y80</f>
        <v>0</v>
      </c>
      <c r="AA2" s="1">
        <f>cartescoreCAM!Y83</f>
        <v>0</v>
      </c>
      <c r="AB2" s="1">
        <f>cartescoreCAM!Y86</f>
        <v>0</v>
      </c>
      <c r="AC2" s="1">
        <f>cartescoreCAM!Y89</f>
        <v>0</v>
      </c>
      <c r="AD2" s="1">
        <f>cartescoreCAM!Y92</f>
        <v>0</v>
      </c>
      <c r="AE2" s="1">
        <f>cartescoreCAM!Y95</f>
        <v>0</v>
      </c>
      <c r="AF2" s="1">
        <f>cartescoreCAM!Y98</f>
        <v>0</v>
      </c>
      <c r="AG2" s="1">
        <f>cartescoreCAM!Y101</f>
        <v>5</v>
      </c>
      <c r="AH2" s="1">
        <f>cartescoreCAM!Y104</f>
        <v>0</v>
      </c>
      <c r="AI2" s="1">
        <f>cartescoreCAM!Y107</f>
        <v>25</v>
      </c>
      <c r="AJ2" s="1">
        <f>cartescoreCAM!Y110</f>
        <v>5</v>
      </c>
      <c r="AK2" s="1">
        <f>cartescoreCAM!Y113</f>
        <v>0</v>
      </c>
      <c r="AL2" s="1">
        <f>cartescoreCAM!Y116</f>
        <v>0</v>
      </c>
      <c r="AM2" s="1">
        <f>cartescoreCAM!Y119</f>
        <v>0</v>
      </c>
      <c r="AN2" s="1">
        <f>cartescoreCAM!Y122</f>
        <v>0</v>
      </c>
      <c r="AO2" s="1">
        <f>cartescoreCAM!Y125</f>
        <v>0</v>
      </c>
      <c r="AP2" s="1">
        <f>cartescoreCAM!Y128</f>
        <v>0</v>
      </c>
      <c r="AQ2" s="1">
        <f>cartescoreCAM!Y131</f>
        <v>0</v>
      </c>
      <c r="AR2" s="1">
        <f>cartescoreCAM!Y134</f>
        <v>0</v>
      </c>
      <c r="AS2" s="1">
        <f>cartescoreCAM!Y137</f>
        <v>0</v>
      </c>
      <c r="AT2" s="1">
        <f>cartescoreCAM!Y140</f>
        <v>0</v>
      </c>
      <c r="AU2" s="1">
        <f>cartescoreCAM!Y143</f>
        <v>0</v>
      </c>
      <c r="AV2" s="1">
        <f>cartescoreCAM!Y146</f>
        <v>15</v>
      </c>
      <c r="AW2" s="1">
        <f>cartescoreCAM!Y149</f>
        <v>0</v>
      </c>
      <c r="AX2" s="1">
        <f>cartescoreCAM!Y152</f>
        <v>0</v>
      </c>
      <c r="AY2" s="1">
        <f>cartescoreCAM!Y155</f>
        <v>0</v>
      </c>
      <c r="AZ2" s="1">
        <f>cartescoreCAM!Y158</f>
        <v>0</v>
      </c>
      <c r="BA2" s="1">
        <f>cartescoreCAM!Y161</f>
        <v>22</v>
      </c>
      <c r="BB2" s="1">
        <f>cartescoreCAM!Y164</f>
        <v>0</v>
      </c>
      <c r="BC2" s="1">
        <f>cartescoreCAM!Y167</f>
        <v>0</v>
      </c>
      <c r="BD2" s="1">
        <f>cartescoreCAM!Y170</f>
        <v>0</v>
      </c>
      <c r="BE2" s="1">
        <f>cartescoreCAM!Y173</f>
        <v>0</v>
      </c>
    </row>
    <row r="3" spans="2:14" ht="15"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ht="15.75" thickBot="1"/>
    <row r="5" spans="2:3" ht="19.5" thickBot="1">
      <c r="B5" s="38" t="s">
        <v>26</v>
      </c>
      <c r="C5" s="42"/>
    </row>
    <row r="6" spans="2:57" ht="15">
      <c r="B6" s="43" t="s">
        <v>97</v>
      </c>
      <c r="C6" s="55">
        <f>'parties jouées'!C6</f>
        <v>27.3</v>
      </c>
      <c r="D6" s="55">
        <f>'parties jouées'!D6</f>
        <v>24.8</v>
      </c>
      <c r="E6" s="55">
        <f>'parties jouées'!E6</f>
        <v>35</v>
      </c>
      <c r="F6" s="55">
        <f>'parties jouées'!F6</f>
        <v>17.4</v>
      </c>
      <c r="G6" s="55">
        <f>'parties jouées'!G6</f>
        <v>19.9</v>
      </c>
      <c r="H6" s="55">
        <f>'parties jouées'!H6</f>
        <v>26.6</v>
      </c>
      <c r="I6" s="55">
        <f>'parties jouées'!I6</f>
        <v>26.6</v>
      </c>
      <c r="J6" s="55">
        <f>'parties jouées'!J6</f>
        <v>34.5</v>
      </c>
      <c r="K6" s="55">
        <f>'parties jouées'!K6</f>
        <v>11.9</v>
      </c>
      <c r="L6" s="55">
        <f>'parties jouées'!L6</f>
        <v>30.6</v>
      </c>
      <c r="M6" s="55">
        <f>'parties jouées'!M6</f>
        <v>4.9</v>
      </c>
      <c r="N6" s="55">
        <f>'parties jouées'!N6</f>
        <v>22.7</v>
      </c>
      <c r="O6" s="55">
        <v>15.8</v>
      </c>
      <c r="P6" s="55">
        <v>13.1</v>
      </c>
      <c r="Q6" s="55">
        <v>16.6</v>
      </c>
      <c r="R6" s="55">
        <v>34.2</v>
      </c>
      <c r="S6" s="55">
        <v>27.5</v>
      </c>
      <c r="T6" s="55">
        <v>44</v>
      </c>
      <c r="U6" s="55">
        <v>23</v>
      </c>
      <c r="V6" s="55">
        <v>54</v>
      </c>
      <c r="W6" s="55">
        <v>35.5</v>
      </c>
      <c r="X6" s="55">
        <v>16</v>
      </c>
      <c r="Y6" s="55">
        <v>20.6</v>
      </c>
      <c r="Z6" s="47">
        <v>34</v>
      </c>
      <c r="AA6" s="47">
        <v>17.5</v>
      </c>
      <c r="AB6" s="47">
        <v>18.2</v>
      </c>
      <c r="AC6" s="47">
        <v>20.1</v>
      </c>
      <c r="AD6" s="47">
        <v>45</v>
      </c>
      <c r="AE6" s="47">
        <v>41</v>
      </c>
      <c r="AF6" s="47">
        <v>29.5</v>
      </c>
      <c r="AG6" s="47">
        <v>11.7</v>
      </c>
      <c r="AH6" s="47">
        <v>17.1</v>
      </c>
      <c r="AI6" s="47">
        <v>16.7</v>
      </c>
      <c r="AJ6" s="47">
        <v>11.7</v>
      </c>
      <c r="AK6" s="47">
        <v>16.8</v>
      </c>
      <c r="AL6" s="47">
        <v>24.5</v>
      </c>
      <c r="AM6" s="47">
        <v>14.4</v>
      </c>
      <c r="AN6" s="47">
        <v>18.6</v>
      </c>
      <c r="AO6" s="47">
        <v>19.3</v>
      </c>
      <c r="AP6" s="47">
        <v>40</v>
      </c>
      <c r="AQ6" s="47">
        <v>26.6</v>
      </c>
      <c r="AR6" s="47">
        <v>22.3</v>
      </c>
      <c r="AS6" s="47">
        <v>21.2</v>
      </c>
      <c r="AT6" s="47">
        <v>30.9</v>
      </c>
      <c r="AU6" s="47">
        <v>12</v>
      </c>
      <c r="AV6" s="47">
        <v>6</v>
      </c>
      <c r="AW6" s="47">
        <v>47</v>
      </c>
      <c r="AX6" s="47">
        <v>17.1</v>
      </c>
      <c r="AY6" s="47">
        <v>23.4</v>
      </c>
      <c r="AZ6" s="47">
        <v>28</v>
      </c>
      <c r="BA6" s="47">
        <v>45</v>
      </c>
      <c r="BB6" s="47" t="e">
        <f>'parties jouées'!#REF!</f>
        <v>#REF!</v>
      </c>
      <c r="BC6" s="47" t="e">
        <f>'parties jouées'!#REF!</f>
        <v>#REF!</v>
      </c>
      <c r="BD6" s="47" t="e">
        <f>'parties jouées'!#REF!</f>
        <v>#REF!</v>
      </c>
      <c r="BE6" s="47" t="e">
        <f>'parties jouées'!#REF!</f>
        <v>#REF!</v>
      </c>
    </row>
    <row r="7" spans="2:57" ht="15">
      <c r="B7" s="44" t="s">
        <v>8</v>
      </c>
      <c r="C7" s="51">
        <f aca="true" t="shared" si="0" ref="C7:R7">(C6/113)*125+0.3</f>
        <v>30.499115044247787</v>
      </c>
      <c r="D7" s="51">
        <f t="shared" si="0"/>
        <v>27.73362831858407</v>
      </c>
      <c r="E7" s="51">
        <f t="shared" si="0"/>
        <v>39.01681415929203</v>
      </c>
      <c r="F7" s="51">
        <f t="shared" si="0"/>
        <v>19.54778761061947</v>
      </c>
      <c r="G7" s="51">
        <f t="shared" si="0"/>
        <v>22.313274336283186</v>
      </c>
      <c r="H7" s="51">
        <f t="shared" si="0"/>
        <v>29.72477876106195</v>
      </c>
      <c r="I7" s="51">
        <f t="shared" si="0"/>
        <v>29.72477876106195</v>
      </c>
      <c r="J7" s="51">
        <f t="shared" si="0"/>
        <v>38.463716814159284</v>
      </c>
      <c r="K7" s="51">
        <f t="shared" si="0"/>
        <v>13.463716814159293</v>
      </c>
      <c r="L7" s="51">
        <f t="shared" si="0"/>
        <v>34.14955752212389</v>
      </c>
      <c r="M7" s="51">
        <f t="shared" si="0"/>
        <v>5.720353982300885</v>
      </c>
      <c r="N7" s="51">
        <f t="shared" si="0"/>
        <v>25.41061946902655</v>
      </c>
      <c r="O7" s="51">
        <f t="shared" si="0"/>
        <v>17.777876106194693</v>
      </c>
      <c r="P7" s="51">
        <f t="shared" si="0"/>
        <v>14.791150442477877</v>
      </c>
      <c r="Q7" s="51">
        <f t="shared" si="0"/>
        <v>18.66283185840708</v>
      </c>
      <c r="R7" s="134">
        <f t="shared" si="0"/>
        <v>38.13185840707965</v>
      </c>
      <c r="S7" s="134">
        <f aca="true" t="shared" si="1" ref="S7:X7">(S6/113)*125+0.3</f>
        <v>30.720353982300885</v>
      </c>
      <c r="T7" s="134">
        <f t="shared" si="1"/>
        <v>48.97256637168141</v>
      </c>
      <c r="U7" s="51">
        <f t="shared" si="1"/>
        <v>25.742477876106197</v>
      </c>
      <c r="V7" s="51">
        <f t="shared" si="1"/>
        <v>60.034513274336284</v>
      </c>
      <c r="W7" s="51">
        <f t="shared" si="1"/>
        <v>39.56991150442477</v>
      </c>
      <c r="X7" s="51">
        <f t="shared" si="1"/>
        <v>17.999115044247787</v>
      </c>
      <c r="Y7" s="51">
        <f aca="true" t="shared" si="2" ref="Y7:AM7">(Y6/113)*125+0.3</f>
        <v>23.08761061946903</v>
      </c>
      <c r="Z7" s="51">
        <f t="shared" si="2"/>
        <v>37.91061946902655</v>
      </c>
      <c r="AA7" s="51">
        <f t="shared" si="2"/>
        <v>19.658407079646018</v>
      </c>
      <c r="AB7" s="51">
        <f t="shared" si="2"/>
        <v>20.432743362831857</v>
      </c>
      <c r="AC7" s="51">
        <f t="shared" si="2"/>
        <v>22.534513274336284</v>
      </c>
      <c r="AD7" s="51">
        <f t="shared" si="2"/>
        <v>50.0787610619469</v>
      </c>
      <c r="AE7" s="51">
        <f t="shared" si="2"/>
        <v>45.653982300884955</v>
      </c>
      <c r="AF7" s="51">
        <v>54</v>
      </c>
      <c r="AG7" s="51">
        <f t="shared" si="2"/>
        <v>13.242477876106195</v>
      </c>
      <c r="AH7" s="51">
        <f t="shared" si="2"/>
        <v>19.215929203539826</v>
      </c>
      <c r="AI7" s="51">
        <f t="shared" si="2"/>
        <v>18.773451327433627</v>
      </c>
      <c r="AJ7" s="51">
        <f t="shared" si="2"/>
        <v>13.242477876106195</v>
      </c>
      <c r="AK7" s="51">
        <f t="shared" si="2"/>
        <v>18.88407079646018</v>
      </c>
      <c r="AL7" s="51">
        <f t="shared" si="2"/>
        <v>27.401769911504427</v>
      </c>
      <c r="AM7" s="51">
        <f t="shared" si="2"/>
        <v>16.229203539823008</v>
      </c>
      <c r="AN7" s="51">
        <f aca="true" t="shared" si="3" ref="AN7:AV7">(AN6/113)*125+0.3</f>
        <v>20.875221238938057</v>
      </c>
      <c r="AO7" s="51">
        <f t="shared" si="3"/>
        <v>21.649557522123896</v>
      </c>
      <c r="AP7" s="51">
        <f t="shared" si="3"/>
        <v>44.547787610619466</v>
      </c>
      <c r="AQ7" s="51">
        <f t="shared" si="3"/>
        <v>29.72477876106195</v>
      </c>
      <c r="AR7" s="51">
        <f t="shared" si="3"/>
        <v>24.968141592920357</v>
      </c>
      <c r="AS7" s="51">
        <f t="shared" si="3"/>
        <v>23.75132743362832</v>
      </c>
      <c r="AT7" s="51">
        <f t="shared" si="3"/>
        <v>34.481415929203536</v>
      </c>
      <c r="AU7" s="51">
        <f t="shared" si="3"/>
        <v>13.574336283185842</v>
      </c>
      <c r="AV7" s="51">
        <f t="shared" si="3"/>
        <v>6.93716814159292</v>
      </c>
      <c r="AW7" s="51">
        <f aca="true" t="shared" si="4" ref="AW7:BE7">(AW6/113)*125+0.3</f>
        <v>52.29115044247787</v>
      </c>
      <c r="AX7" s="51">
        <f t="shared" si="4"/>
        <v>19.215929203539826</v>
      </c>
      <c r="AY7" s="51">
        <f t="shared" si="4"/>
        <v>26.18495575221239</v>
      </c>
      <c r="AZ7" s="51">
        <f t="shared" si="4"/>
        <v>31.27345132743363</v>
      </c>
      <c r="BA7" s="51">
        <f t="shared" si="4"/>
        <v>50.0787610619469</v>
      </c>
      <c r="BB7" s="51" t="e">
        <f t="shared" si="4"/>
        <v>#REF!</v>
      </c>
      <c r="BC7" s="51" t="e">
        <f t="shared" si="4"/>
        <v>#REF!</v>
      </c>
      <c r="BD7" s="51" t="e">
        <f t="shared" si="4"/>
        <v>#REF!</v>
      </c>
      <c r="BE7" s="51" t="e">
        <f t="shared" si="4"/>
        <v>#REF!</v>
      </c>
    </row>
    <row r="8" spans="2:57" ht="15">
      <c r="B8" s="4" t="s">
        <v>93</v>
      </c>
      <c r="C8" s="49">
        <f>'parties jouées'!C7</f>
        <v>22.000000000000004</v>
      </c>
      <c r="D8" s="49">
        <f>'parties jouées'!D7</f>
        <v>22.000000000000004</v>
      </c>
      <c r="E8" s="49">
        <f>'parties jouées'!E7</f>
        <v>22.60000000000001</v>
      </c>
      <c r="F8" s="49">
        <f>'parties jouées'!F7</f>
        <v>13.6</v>
      </c>
      <c r="G8" s="49">
        <f>'parties jouées'!G7</f>
        <v>17.500000000000004</v>
      </c>
      <c r="H8" s="49">
        <f>'parties jouées'!H7</f>
        <v>24.800000000000008</v>
      </c>
      <c r="I8" s="49">
        <f>'parties jouées'!I7</f>
        <v>23.100000000000005</v>
      </c>
      <c r="J8" s="49">
        <f>'parties jouées'!J7</f>
        <v>18.70000000000001</v>
      </c>
      <c r="K8" s="49">
        <f>'parties jouées'!K7</f>
        <v>12.299999999999999</v>
      </c>
      <c r="L8" s="49">
        <f>'parties jouées'!L7</f>
        <v>28.099999999999998</v>
      </c>
      <c r="M8" s="49">
        <f>'parties jouées'!M7</f>
        <v>4.6</v>
      </c>
      <c r="N8" s="49">
        <f>'parties jouées'!N7</f>
        <v>18.800000000000004</v>
      </c>
      <c r="O8" s="49">
        <f>'parties jouées'!O7</f>
        <v>14.799999999999999</v>
      </c>
      <c r="P8" s="49">
        <f>'parties jouées'!P7</f>
        <v>21.900000000000006</v>
      </c>
      <c r="Q8" s="49">
        <f>'parties jouées'!Q7</f>
        <v>14.6</v>
      </c>
      <c r="R8" s="49">
        <f>'parties jouées'!R7</f>
        <v>28</v>
      </c>
      <c r="S8" s="49">
        <f>'parties jouées'!S7</f>
        <v>17.40000000000001</v>
      </c>
      <c r="T8" s="49">
        <f>'parties jouées'!T7</f>
        <v>32.2</v>
      </c>
      <c r="U8" s="49">
        <f>'parties jouées'!U7</f>
        <v>23.200000000000003</v>
      </c>
      <c r="V8" s="49">
        <f>'parties jouées'!V7</f>
        <v>33</v>
      </c>
      <c r="W8" s="49">
        <f>'parties jouées'!W7</f>
        <v>27.4</v>
      </c>
      <c r="X8" s="49">
        <f>'parties jouées'!X7</f>
        <v>16.6</v>
      </c>
      <c r="Y8" s="49">
        <f>'parties jouées'!Y7</f>
        <v>19.900000000000002</v>
      </c>
      <c r="Z8" s="49">
        <f>'parties jouées'!Z7</f>
        <v>25.6</v>
      </c>
      <c r="AA8" s="49">
        <f>'parties jouées'!AA7</f>
        <v>17.6</v>
      </c>
      <c r="AB8" s="49">
        <f>'parties jouées'!AB7</f>
        <v>18.3</v>
      </c>
      <c r="AC8" s="49">
        <f>'parties jouées'!AC7</f>
        <v>18.2</v>
      </c>
      <c r="AD8" s="49">
        <f>'parties jouées'!AD7</f>
        <v>16.6</v>
      </c>
      <c r="AE8" s="49">
        <f>'parties jouées'!AE7</f>
        <v>41</v>
      </c>
      <c r="AF8" s="49">
        <f>'parties jouées'!AF7</f>
        <v>29</v>
      </c>
      <c r="AG8" s="49">
        <f>'parties jouées'!AG7</f>
        <v>11.8</v>
      </c>
      <c r="AH8" s="49">
        <f>'parties jouées'!AH7</f>
        <v>17.7</v>
      </c>
      <c r="AI8" s="49">
        <f>'parties jouées'!AI7</f>
        <v>18.200000000000003</v>
      </c>
      <c r="AJ8" s="49">
        <f>'parties jouées'!AJ7</f>
        <v>11.7</v>
      </c>
      <c r="AK8" s="49">
        <f>'parties jouées'!AK7</f>
        <v>16.9</v>
      </c>
      <c r="AL8" s="49">
        <f>'parties jouées'!AL7</f>
        <v>24.8</v>
      </c>
      <c r="AM8" s="49">
        <f>'parties jouées'!AM7</f>
        <v>14.6</v>
      </c>
      <c r="AN8" s="49">
        <f>'parties jouées'!AN7</f>
        <v>18.6</v>
      </c>
      <c r="AO8" s="49">
        <f>'parties jouées'!AO7</f>
        <v>19.900000000000006</v>
      </c>
      <c r="AP8" s="49">
        <f>'parties jouées'!AP7</f>
        <v>31</v>
      </c>
      <c r="AQ8" s="49">
        <f>'parties jouées'!AQ7</f>
        <v>26.7</v>
      </c>
      <c r="AR8" s="49">
        <f>'parties jouées'!AR7</f>
        <v>23.100000000000005</v>
      </c>
      <c r="AS8" s="49">
        <f>'parties jouées'!AS7</f>
        <v>21.5</v>
      </c>
      <c r="AT8" s="49">
        <f>'parties jouées'!AT7</f>
        <v>25.9</v>
      </c>
      <c r="AU8" s="49">
        <f>'parties jouées'!AU7</f>
        <v>14.7</v>
      </c>
      <c r="AV8" s="49">
        <f>'parties jouées'!AV7</f>
        <v>6.1</v>
      </c>
      <c r="AW8" s="49">
        <f>'parties jouées'!AW7</f>
        <v>47</v>
      </c>
      <c r="AX8" s="49">
        <f>'parties jouées'!AX7</f>
        <v>17.2</v>
      </c>
      <c r="AY8" s="49">
        <f>'parties jouées'!AY7</f>
        <v>23.5</v>
      </c>
      <c r="AZ8" s="49">
        <f>'parties jouées'!AZ7</f>
        <v>28.2</v>
      </c>
      <c r="BA8" s="49">
        <f>'parties jouées'!BA7</f>
        <v>37</v>
      </c>
      <c r="BB8" s="49">
        <f>'parties jouées'!BA7</f>
        <v>37</v>
      </c>
      <c r="BC8" s="49">
        <f>'parties jouées'!BB7</f>
        <v>36</v>
      </c>
      <c r="BD8" s="49">
        <f>'parties jouées'!BC7</f>
        <v>36.2</v>
      </c>
      <c r="BE8" s="49">
        <f>'parties jouées'!BD7</f>
        <v>36</v>
      </c>
    </row>
    <row r="9" spans="2:57" ht="15">
      <c r="B9" s="50" t="s">
        <v>4</v>
      </c>
      <c r="C9" s="50" t="str">
        <f aca="true" t="shared" si="5" ref="C9:AH9">C1</f>
        <v>ASer</v>
      </c>
      <c r="D9" s="50" t="str">
        <f t="shared" si="5"/>
        <v>STry</v>
      </c>
      <c r="E9" s="50" t="str">
        <f t="shared" si="5"/>
        <v>MGui</v>
      </c>
      <c r="F9" s="50" t="str">
        <f t="shared" si="5"/>
        <v>JPBra</v>
      </c>
      <c r="G9" s="50" t="str">
        <f t="shared" si="5"/>
        <v>ARaf </v>
      </c>
      <c r="H9" s="50" t="str">
        <f t="shared" si="5"/>
        <v>PThi</v>
      </c>
      <c r="I9" s="50" t="str">
        <f t="shared" si="5"/>
        <v>JRou</v>
      </c>
      <c r="J9" s="50" t="str">
        <f t="shared" si="5"/>
        <v>GDub</v>
      </c>
      <c r="K9" s="50" t="str">
        <f t="shared" si="5"/>
        <v>GDign</v>
      </c>
      <c r="L9" s="50" t="str">
        <f t="shared" si="5"/>
        <v>MLeo</v>
      </c>
      <c r="M9" s="50" t="str">
        <f t="shared" si="5"/>
        <v>ETal</v>
      </c>
      <c r="N9" s="50" t="str">
        <f t="shared" si="5"/>
        <v>CLeo</v>
      </c>
      <c r="O9" s="50" t="str">
        <f t="shared" si="5"/>
        <v>PRoq</v>
      </c>
      <c r="P9" s="50" t="str">
        <f t="shared" si="5"/>
        <v>JPCho</v>
      </c>
      <c r="Q9" s="50" t="str">
        <f t="shared" si="5"/>
        <v>GPic</v>
      </c>
      <c r="R9" s="50" t="str">
        <f t="shared" si="5"/>
        <v>EPic</v>
      </c>
      <c r="S9" s="50" t="str">
        <f t="shared" si="5"/>
        <v>JBLef</v>
      </c>
      <c r="T9" s="50" t="str">
        <f t="shared" si="5"/>
        <v>BLar</v>
      </c>
      <c r="U9" s="50" t="str">
        <f t="shared" si="5"/>
        <v>PPre</v>
      </c>
      <c r="V9" s="50" t="str">
        <f t="shared" si="5"/>
        <v>ABlan</v>
      </c>
      <c r="W9" s="50" t="str">
        <f t="shared" si="5"/>
        <v>BRou</v>
      </c>
      <c r="X9" s="50" t="str">
        <f t="shared" si="5"/>
        <v>BCue</v>
      </c>
      <c r="Y9" s="50" t="str">
        <f t="shared" si="5"/>
        <v>YDej</v>
      </c>
      <c r="Z9" s="50" t="str">
        <f t="shared" si="5"/>
        <v>GGar</v>
      </c>
      <c r="AA9" s="50" t="str">
        <f t="shared" si="5"/>
        <v>RBo</v>
      </c>
      <c r="AB9" s="50" t="str">
        <f t="shared" si="5"/>
        <v>MjBo</v>
      </c>
      <c r="AC9" s="50" t="str">
        <f t="shared" si="5"/>
        <v>PCot</v>
      </c>
      <c r="AD9" s="50" t="str">
        <f t="shared" si="5"/>
        <v>AdCha</v>
      </c>
      <c r="AE9" s="50" t="str">
        <f t="shared" si="5"/>
        <v>NGar</v>
      </c>
      <c r="AF9" s="50" t="str">
        <f t="shared" si="5"/>
        <v>VBer</v>
      </c>
      <c r="AG9" s="50" t="str">
        <f t="shared" si="5"/>
        <v>PBats</v>
      </c>
      <c r="AH9" s="50" t="str">
        <f t="shared" si="5"/>
        <v>PhArn</v>
      </c>
      <c r="AI9" s="50" t="str">
        <f aca="true" t="shared" si="6" ref="AI9:AO9">AI1</f>
        <v>PLai</v>
      </c>
      <c r="AJ9" s="50" t="str">
        <f t="shared" si="6"/>
        <v>FGuit</v>
      </c>
      <c r="AK9" s="50" t="str">
        <f t="shared" si="6"/>
        <v>PFal</v>
      </c>
      <c r="AL9" s="50" t="str">
        <f t="shared" si="6"/>
        <v>RBou</v>
      </c>
      <c r="AM9" s="50" t="str">
        <f t="shared" si="6"/>
        <v>JRen</v>
      </c>
      <c r="AN9" s="50" t="str">
        <f t="shared" si="6"/>
        <v>PEch</v>
      </c>
      <c r="AO9" s="50" t="str">
        <f t="shared" si="6"/>
        <v>PhSan</v>
      </c>
      <c r="AP9" s="50" t="str">
        <f aca="true" t="shared" si="7" ref="AP9:AU9">AP1</f>
        <v>YTang</v>
      </c>
      <c r="AQ9" s="50" t="str">
        <f t="shared" si="7"/>
        <v>ARoub</v>
      </c>
      <c r="AR9" s="50" t="str">
        <f t="shared" si="7"/>
        <v>CRoub</v>
      </c>
      <c r="AS9" s="50" t="str">
        <f t="shared" si="7"/>
        <v>SPlan</v>
      </c>
      <c r="AT9" s="50" t="str">
        <f t="shared" si="7"/>
        <v>GhMG</v>
      </c>
      <c r="AU9" s="50" t="str">
        <f t="shared" si="7"/>
        <v>GGran</v>
      </c>
      <c r="AV9" s="50" t="str">
        <f aca="true" t="shared" si="8" ref="AV9:BB9">AV1</f>
        <v>AGaut</v>
      </c>
      <c r="AW9" s="50" t="str">
        <f t="shared" si="8"/>
        <v>CMo</v>
      </c>
      <c r="AX9" s="50" t="str">
        <f t="shared" si="8"/>
        <v>ElLey</v>
      </c>
      <c r="AY9" s="50" t="str">
        <f t="shared" si="8"/>
        <v>HLLey</v>
      </c>
      <c r="AZ9" s="50" t="str">
        <f t="shared" si="8"/>
        <v>PhBar</v>
      </c>
      <c r="BA9" s="50" t="str">
        <f t="shared" si="8"/>
        <v>MfEll</v>
      </c>
      <c r="BB9" s="50" t="str">
        <f t="shared" si="8"/>
        <v>inv29</v>
      </c>
      <c r="BC9" s="50" t="str">
        <f>BC1</f>
        <v>inv30</v>
      </c>
      <c r="BD9" s="50" t="str">
        <f>BD1</f>
        <v>inv31</v>
      </c>
      <c r="BE9" s="50" t="str">
        <f>BE1</f>
        <v>Inv32</v>
      </c>
    </row>
    <row r="10" spans="2:57" ht="15">
      <c r="B10" s="13" t="s">
        <v>27</v>
      </c>
      <c r="C10" s="14">
        <f>AVERAGE(C11:C59)</f>
        <v>29.714285714285715</v>
      </c>
      <c r="D10" s="14">
        <f aca="true" t="shared" si="9" ref="D10:AX10">AVERAGE(D11:D59)</f>
        <v>28.15909090909091</v>
      </c>
      <c r="E10" s="14">
        <f t="shared" si="9"/>
        <v>25.22222222222222</v>
      </c>
      <c r="F10" s="14">
        <f t="shared" si="9"/>
        <v>30.9</v>
      </c>
      <c r="G10" s="14">
        <f t="shared" si="9"/>
        <v>27.76923076923077</v>
      </c>
      <c r="H10" s="14">
        <f t="shared" si="9"/>
        <v>27.8</v>
      </c>
      <c r="I10" s="14">
        <f t="shared" si="9"/>
        <v>30.26086956521739</v>
      </c>
      <c r="J10" s="14">
        <f t="shared" si="9"/>
        <v>29.458333333333332</v>
      </c>
      <c r="K10" s="14">
        <f t="shared" si="9"/>
        <v>27</v>
      </c>
      <c r="L10" s="14">
        <f t="shared" si="9"/>
        <v>30.125</v>
      </c>
      <c r="M10" s="14">
        <f t="shared" si="9"/>
        <v>32.30769230769231</v>
      </c>
      <c r="N10" s="14">
        <f t="shared" si="9"/>
        <v>31.210526315789473</v>
      </c>
      <c r="O10" s="14">
        <f t="shared" si="9"/>
        <v>28.357142857142858</v>
      </c>
      <c r="P10" s="14">
        <f t="shared" si="9"/>
        <v>27.4</v>
      </c>
      <c r="Q10" s="14">
        <f t="shared" si="9"/>
        <v>32</v>
      </c>
      <c r="R10" s="14">
        <f t="shared" si="9"/>
        <v>48</v>
      </c>
      <c r="S10" s="14">
        <f t="shared" si="9"/>
        <v>28.8</v>
      </c>
      <c r="T10" s="14">
        <f t="shared" si="9"/>
        <v>26.333333333333332</v>
      </c>
      <c r="U10" s="14">
        <f t="shared" si="9"/>
        <v>28.8</v>
      </c>
      <c r="V10" s="14">
        <f t="shared" si="9"/>
        <v>36.5</v>
      </c>
      <c r="W10" s="14">
        <f t="shared" si="9"/>
        <v>33.7</v>
      </c>
      <c r="X10" s="14">
        <f t="shared" si="9"/>
        <v>29.3</v>
      </c>
      <c r="Y10" s="14">
        <f t="shared" si="9"/>
        <v>29</v>
      </c>
      <c r="Z10" s="14">
        <f t="shared" si="9"/>
        <v>33.25</v>
      </c>
      <c r="AA10" s="14">
        <f t="shared" si="9"/>
        <v>21</v>
      </c>
      <c r="AB10" s="14">
        <f t="shared" si="9"/>
        <v>20</v>
      </c>
      <c r="AC10" s="14">
        <f t="shared" si="9"/>
        <v>34.5</v>
      </c>
      <c r="AD10" s="14">
        <f t="shared" si="9"/>
        <v>32.4</v>
      </c>
      <c r="AE10" s="14">
        <f t="shared" si="9"/>
        <v>33</v>
      </c>
      <c r="AF10" s="14">
        <f t="shared" si="9"/>
        <v>36.5</v>
      </c>
      <c r="AG10" s="14">
        <f t="shared" si="9"/>
        <v>26</v>
      </c>
      <c r="AH10" s="14">
        <f t="shared" si="9"/>
        <v>34</v>
      </c>
      <c r="AI10" s="14">
        <f t="shared" si="9"/>
        <v>28.5625</v>
      </c>
      <c r="AJ10" s="14">
        <f t="shared" si="9"/>
        <v>36</v>
      </c>
      <c r="AK10" s="14">
        <f t="shared" si="9"/>
        <v>29</v>
      </c>
      <c r="AL10" s="14">
        <f t="shared" si="9"/>
        <v>28.666666666666668</v>
      </c>
      <c r="AM10" s="14">
        <f t="shared" si="9"/>
        <v>32.5</v>
      </c>
      <c r="AN10" s="14">
        <f t="shared" si="9"/>
        <v>36</v>
      </c>
      <c r="AO10" s="14">
        <f t="shared" si="9"/>
        <v>26.5</v>
      </c>
      <c r="AP10" s="14">
        <f t="shared" si="9"/>
        <v>40.666666666666664</v>
      </c>
      <c r="AQ10" s="14">
        <f t="shared" si="9"/>
        <v>28.875</v>
      </c>
      <c r="AR10" s="14">
        <f t="shared" si="9"/>
        <v>27.75</v>
      </c>
      <c r="AS10" s="14">
        <f t="shared" si="9"/>
        <v>27</v>
      </c>
      <c r="AT10" s="14">
        <f t="shared" si="9"/>
        <v>38.5</v>
      </c>
      <c r="AU10" s="14">
        <f t="shared" si="9"/>
        <v>39</v>
      </c>
      <c r="AV10" s="14">
        <f t="shared" si="9"/>
        <v>28</v>
      </c>
      <c r="AW10" s="14">
        <f t="shared" si="9"/>
        <v>31</v>
      </c>
      <c r="AX10" s="14">
        <f t="shared" si="9"/>
        <v>29</v>
      </c>
      <c r="AY10" s="14">
        <f aca="true" t="shared" si="10" ref="AY10:BE10">AVERAGE(AY11:AY59)</f>
        <v>36</v>
      </c>
      <c r="AZ10" s="14">
        <f t="shared" si="10"/>
        <v>23</v>
      </c>
      <c r="BA10" s="14">
        <f t="shared" si="10"/>
        <v>22</v>
      </c>
      <c r="BB10" s="14" t="e">
        <f t="shared" si="10"/>
        <v>#DIV/0!</v>
      </c>
      <c r="BC10" s="14" t="e">
        <f t="shared" si="10"/>
        <v>#DIV/0!</v>
      </c>
      <c r="BD10" s="14" t="e">
        <f t="shared" si="10"/>
        <v>#DIV/0!</v>
      </c>
      <c r="BE10" s="14" t="e">
        <f t="shared" si="10"/>
        <v>#DIV/0!</v>
      </c>
    </row>
    <row r="11" spans="2:57" ht="15">
      <c r="B11" s="7">
        <v>42009</v>
      </c>
      <c r="C11" s="4">
        <v>26</v>
      </c>
      <c r="D11" s="4">
        <v>25</v>
      </c>
      <c r="E11" s="4">
        <v>35</v>
      </c>
      <c r="F11" s="4">
        <v>26</v>
      </c>
      <c r="G11" s="4">
        <v>25</v>
      </c>
      <c r="H11" s="4">
        <v>24</v>
      </c>
      <c r="I11" s="4">
        <v>24</v>
      </c>
      <c r="J11" s="4">
        <v>26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2:57" ht="15">
      <c r="B12" s="7">
        <v>42016</v>
      </c>
      <c r="C12" s="4">
        <v>29</v>
      </c>
      <c r="D12" s="4">
        <v>27</v>
      </c>
      <c r="E12" s="4"/>
      <c r="F12" s="4"/>
      <c r="G12" s="4">
        <v>22</v>
      </c>
      <c r="H12" s="4"/>
      <c r="I12" s="4"/>
      <c r="J12" s="4"/>
      <c r="K12" s="4">
        <v>29</v>
      </c>
      <c r="L12" s="4">
        <v>26</v>
      </c>
      <c r="M12" s="4">
        <v>32</v>
      </c>
      <c r="N12" s="4">
        <v>24</v>
      </c>
      <c r="O12" s="4">
        <v>28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2:57" ht="15">
      <c r="B13" s="7">
        <v>42030</v>
      </c>
      <c r="C13" s="4">
        <v>23</v>
      </c>
      <c r="D13" s="4"/>
      <c r="E13" s="4">
        <v>32</v>
      </c>
      <c r="F13" s="4"/>
      <c r="G13" s="4">
        <v>18</v>
      </c>
      <c r="H13" s="4">
        <v>34</v>
      </c>
      <c r="I13" s="4">
        <v>32</v>
      </c>
      <c r="J13" s="4">
        <v>32</v>
      </c>
      <c r="K13" s="4">
        <v>26</v>
      </c>
      <c r="L13" s="4"/>
      <c r="M13" s="4">
        <v>25</v>
      </c>
      <c r="N13" s="4"/>
      <c r="O13" s="4"/>
      <c r="P13" s="4"/>
      <c r="Q13" s="4">
        <v>32</v>
      </c>
      <c r="R13" s="4">
        <v>48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2:57" ht="15">
      <c r="B14" s="7">
        <v>42044</v>
      </c>
      <c r="C14" s="4">
        <v>31</v>
      </c>
      <c r="D14" s="4">
        <v>22</v>
      </c>
      <c r="E14" s="4">
        <v>22</v>
      </c>
      <c r="F14" s="4"/>
      <c r="G14" s="4"/>
      <c r="H14" s="4"/>
      <c r="I14" s="4"/>
      <c r="J14" s="4">
        <v>28</v>
      </c>
      <c r="K14" s="4">
        <v>23</v>
      </c>
      <c r="L14" s="4">
        <v>22</v>
      </c>
      <c r="M14" s="4">
        <v>29</v>
      </c>
      <c r="N14" s="4">
        <v>35</v>
      </c>
      <c r="O14" s="4"/>
      <c r="P14" s="4"/>
      <c r="Q14" s="4"/>
      <c r="R14" s="4"/>
      <c r="S14" s="4">
        <v>23</v>
      </c>
      <c r="T14" s="4">
        <v>16</v>
      </c>
      <c r="U14" s="4">
        <v>25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2:57" ht="15">
      <c r="B15" s="7">
        <v>42051</v>
      </c>
      <c r="C15" s="4">
        <v>26</v>
      </c>
      <c r="D15" s="4">
        <v>25</v>
      </c>
      <c r="E15" s="4">
        <v>26</v>
      </c>
      <c r="F15" s="4"/>
      <c r="G15" s="4">
        <v>28</v>
      </c>
      <c r="H15" s="4">
        <v>23</v>
      </c>
      <c r="I15" s="4"/>
      <c r="J15" s="4">
        <v>27</v>
      </c>
      <c r="K15" s="4"/>
      <c r="L15" s="4"/>
      <c r="M15" s="4"/>
      <c r="N15" s="4"/>
      <c r="O15" s="4"/>
      <c r="P15" s="4">
        <v>20</v>
      </c>
      <c r="Q15" s="4"/>
      <c r="R15" s="4"/>
      <c r="S15" s="4">
        <v>32</v>
      </c>
      <c r="T15" s="4"/>
      <c r="U15" s="4"/>
      <c r="V15" s="4">
        <v>41</v>
      </c>
      <c r="W15" s="4">
        <v>36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2:57" ht="15">
      <c r="B16" s="7">
        <v>42072</v>
      </c>
      <c r="C16" s="4">
        <v>34</v>
      </c>
      <c r="D16" s="4">
        <v>26</v>
      </c>
      <c r="E16" s="4">
        <v>20</v>
      </c>
      <c r="F16" s="4"/>
      <c r="G16" s="4">
        <v>40</v>
      </c>
      <c r="H16" s="4"/>
      <c r="I16" s="4"/>
      <c r="J16" s="4"/>
      <c r="K16" s="4"/>
      <c r="L16" s="4"/>
      <c r="M16" s="4">
        <v>30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29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252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2:57" ht="15">
      <c r="B17" s="7">
        <v>42079</v>
      </c>
      <c r="C17" s="4">
        <v>31</v>
      </c>
      <c r="D17" s="4">
        <v>25</v>
      </c>
      <c r="E17" s="4">
        <v>22</v>
      </c>
      <c r="F17" s="4">
        <v>35</v>
      </c>
      <c r="G17" s="4">
        <v>24</v>
      </c>
      <c r="H17" s="4">
        <v>21</v>
      </c>
      <c r="I17" s="4"/>
      <c r="J17" s="4"/>
      <c r="K17" s="4"/>
      <c r="L17" s="4">
        <v>29</v>
      </c>
      <c r="M17" s="4"/>
      <c r="N17" s="4">
        <v>31</v>
      </c>
      <c r="O17" s="4"/>
      <c r="P17" s="4"/>
      <c r="Q17" s="4"/>
      <c r="R17" s="4"/>
      <c r="S17" s="4"/>
      <c r="T17" s="4"/>
      <c r="U17" s="4"/>
      <c r="V17" s="4">
        <v>36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15">
      <c r="B18" s="7">
        <v>42086</v>
      </c>
      <c r="C18" s="4">
        <v>36</v>
      </c>
      <c r="D18" s="4">
        <v>30</v>
      </c>
      <c r="E18" s="4">
        <v>16</v>
      </c>
      <c r="F18" s="4"/>
      <c r="G18" s="4">
        <v>16</v>
      </c>
      <c r="H18" s="4">
        <v>21</v>
      </c>
      <c r="I18" s="4"/>
      <c r="J18" s="4"/>
      <c r="K18" s="4"/>
      <c r="L18" s="4">
        <v>29</v>
      </c>
      <c r="M18" s="4"/>
      <c r="N18" s="4">
        <v>33</v>
      </c>
      <c r="O18" s="4">
        <v>25</v>
      </c>
      <c r="P18" s="4"/>
      <c r="Q18" s="4"/>
      <c r="R18" s="4"/>
      <c r="S18" s="4"/>
      <c r="T18" s="4"/>
      <c r="U18" s="4"/>
      <c r="V18" s="4">
        <v>35</v>
      </c>
      <c r="W18" s="4"/>
      <c r="X18" s="4"/>
      <c r="Y18" s="4">
        <v>30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2:57" ht="15">
      <c r="B19" s="111">
        <v>42093</v>
      </c>
      <c r="C19" s="49">
        <v>22</v>
      </c>
      <c r="D19" s="49">
        <v>23</v>
      </c>
      <c r="E19" s="49">
        <v>15</v>
      </c>
      <c r="F19" s="49"/>
      <c r="G19" s="49">
        <v>17</v>
      </c>
      <c r="H19" s="49"/>
      <c r="I19" s="49"/>
      <c r="J19" s="49">
        <v>19</v>
      </c>
      <c r="K19" s="49"/>
      <c r="L19" s="49"/>
      <c r="M19" s="49"/>
      <c r="N19" s="49"/>
      <c r="O19" s="49"/>
      <c r="P19" s="49"/>
      <c r="Q19" s="49"/>
      <c r="R19" s="49"/>
      <c r="S19" s="49">
        <v>22</v>
      </c>
      <c r="T19" s="49"/>
      <c r="U19" s="49"/>
      <c r="V19" s="49"/>
      <c r="W19" s="49"/>
      <c r="X19" s="49"/>
      <c r="Y19" s="49"/>
      <c r="Z19" s="49">
        <v>21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15">
      <c r="B20" s="7">
        <v>42101</v>
      </c>
      <c r="C20" s="4">
        <v>21</v>
      </c>
      <c r="D20" s="4">
        <v>28</v>
      </c>
      <c r="E20" s="4">
        <v>23</v>
      </c>
      <c r="F20" s="4"/>
      <c r="G20" s="4">
        <v>23</v>
      </c>
      <c r="H20" s="4"/>
      <c r="I20" s="4"/>
      <c r="J20" s="4">
        <v>31</v>
      </c>
      <c r="K20" s="4"/>
      <c r="L20" s="4"/>
      <c r="M20" s="4"/>
      <c r="N20" s="4"/>
      <c r="O20" s="4"/>
      <c r="P20" s="4"/>
      <c r="Q20" s="4"/>
      <c r="R20" s="4"/>
      <c r="S20" s="4">
        <v>22</v>
      </c>
      <c r="T20" s="4"/>
      <c r="U20" s="4"/>
      <c r="V20" s="4"/>
      <c r="W20" s="4">
        <v>41</v>
      </c>
      <c r="X20" s="4">
        <v>16</v>
      </c>
      <c r="Y20" s="4">
        <v>28</v>
      </c>
      <c r="Z20" s="4"/>
      <c r="AA20" s="4">
        <v>21</v>
      </c>
      <c r="AB20" s="4">
        <v>20</v>
      </c>
      <c r="AC20" s="4">
        <v>28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15">
      <c r="B21" s="7">
        <v>42107</v>
      </c>
      <c r="C21" s="4">
        <v>30</v>
      </c>
      <c r="D21" s="4">
        <v>36</v>
      </c>
      <c r="E21" s="4">
        <v>21</v>
      </c>
      <c r="F21" s="4"/>
      <c r="G21" s="4">
        <v>34</v>
      </c>
      <c r="H21" s="4">
        <v>26</v>
      </c>
      <c r="I21" s="4"/>
      <c r="J21" s="4">
        <v>34</v>
      </c>
      <c r="K21" s="4"/>
      <c r="L21" s="4">
        <v>36</v>
      </c>
      <c r="M21" s="4"/>
      <c r="N21" s="4">
        <v>28</v>
      </c>
      <c r="O21" s="4">
        <v>26</v>
      </c>
      <c r="P21" s="4">
        <v>33</v>
      </c>
      <c r="Q21" s="4"/>
      <c r="R21" s="4"/>
      <c r="S21" s="4"/>
      <c r="T21" s="4"/>
      <c r="U21" s="4"/>
      <c r="V21" s="4"/>
      <c r="W21" s="4"/>
      <c r="X21" s="4">
        <v>28</v>
      </c>
      <c r="Y21" s="4"/>
      <c r="Z21" s="4">
        <v>38</v>
      </c>
      <c r="AA21" s="4"/>
      <c r="AB21" s="4"/>
      <c r="AC21" s="4"/>
      <c r="AD21" s="4">
        <v>30</v>
      </c>
      <c r="AE21" s="4">
        <v>30</v>
      </c>
      <c r="AF21" s="4">
        <v>37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2:57" ht="15">
      <c r="B22" s="7">
        <v>42114</v>
      </c>
      <c r="C22" s="4">
        <v>30</v>
      </c>
      <c r="D22" s="4">
        <v>30</v>
      </c>
      <c r="E22" s="4">
        <v>16</v>
      </c>
      <c r="F22" s="4"/>
      <c r="G22" s="4">
        <v>36</v>
      </c>
      <c r="H22" s="4">
        <v>27</v>
      </c>
      <c r="I22" s="4"/>
      <c r="J22" s="4">
        <v>29</v>
      </c>
      <c r="K22" s="4"/>
      <c r="L22" s="4">
        <v>28</v>
      </c>
      <c r="M22" s="4"/>
      <c r="N22" s="4">
        <v>36</v>
      </c>
      <c r="O22" s="4"/>
      <c r="P22" s="4"/>
      <c r="Q22" s="4"/>
      <c r="R22" s="4"/>
      <c r="S22" s="4"/>
      <c r="T22" s="4"/>
      <c r="U22" s="4"/>
      <c r="V22" s="4"/>
      <c r="W22" s="4">
        <v>31</v>
      </c>
      <c r="X22" s="4"/>
      <c r="Y22" s="4">
        <v>25</v>
      </c>
      <c r="Z22" s="4">
        <v>32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15">
      <c r="B23" s="7">
        <v>42121</v>
      </c>
      <c r="C23" s="4">
        <v>29</v>
      </c>
      <c r="D23" s="4">
        <v>20</v>
      </c>
      <c r="E23" s="4">
        <v>17</v>
      </c>
      <c r="F23" s="4">
        <v>34</v>
      </c>
      <c r="G23" s="4">
        <v>25</v>
      </c>
      <c r="H23" s="4">
        <v>21</v>
      </c>
      <c r="I23" s="4">
        <v>24</v>
      </c>
      <c r="J23" s="4">
        <v>28</v>
      </c>
      <c r="K23" s="4"/>
      <c r="L23" s="4"/>
      <c r="M23" s="4"/>
      <c r="N23" s="4"/>
      <c r="O23" s="4"/>
      <c r="P23" s="4"/>
      <c r="Q23" s="4"/>
      <c r="R23" s="4"/>
      <c r="S23" s="4">
        <v>30</v>
      </c>
      <c r="T23" s="4"/>
      <c r="U23" s="4">
        <v>33</v>
      </c>
      <c r="V23" s="4"/>
      <c r="W23" s="4">
        <v>40</v>
      </c>
      <c r="X23" s="4"/>
      <c r="Y23" s="4">
        <v>26</v>
      </c>
      <c r="Z23" s="4"/>
      <c r="AA23" s="4"/>
      <c r="AB23" s="4"/>
      <c r="AC23" s="4"/>
      <c r="AD23" s="4"/>
      <c r="AE23" s="4"/>
      <c r="AF23" s="4"/>
      <c r="AG23" s="4">
        <v>26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15">
      <c r="B24" s="7">
        <v>42129</v>
      </c>
      <c r="C24" s="4">
        <v>22</v>
      </c>
      <c r="D24" s="4">
        <v>25</v>
      </c>
      <c r="E24" s="4">
        <v>24</v>
      </c>
      <c r="F24" s="4"/>
      <c r="G24" s="4">
        <v>23</v>
      </c>
      <c r="H24" s="4"/>
      <c r="I24" s="4">
        <v>27</v>
      </c>
      <c r="J24" s="4">
        <v>28</v>
      </c>
      <c r="K24" s="4"/>
      <c r="L24" s="4">
        <v>20</v>
      </c>
      <c r="M24" s="4"/>
      <c r="N24" s="4">
        <v>34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26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2:57" ht="15">
      <c r="B25" s="7">
        <v>42135</v>
      </c>
      <c r="C25" s="4">
        <v>30</v>
      </c>
      <c r="D25" s="4">
        <v>31</v>
      </c>
      <c r="E25" s="4">
        <v>19</v>
      </c>
      <c r="F25" s="4"/>
      <c r="G25" s="4"/>
      <c r="H25" s="4"/>
      <c r="I25" s="4"/>
      <c r="J25" s="4"/>
      <c r="K25" s="4"/>
      <c r="L25" s="4"/>
      <c r="M25" s="4">
        <v>33</v>
      </c>
      <c r="N25" s="4"/>
      <c r="O25" s="4"/>
      <c r="P25" s="4"/>
      <c r="Q25" s="4"/>
      <c r="R25" s="4"/>
      <c r="S25" s="4"/>
      <c r="T25" s="4">
        <v>26</v>
      </c>
      <c r="U25" s="4"/>
      <c r="V25" s="4"/>
      <c r="W25" s="4"/>
      <c r="X25" s="4"/>
      <c r="Y25" s="4"/>
      <c r="Z25" s="4">
        <v>35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15">
      <c r="B26" s="7">
        <v>42142</v>
      </c>
      <c r="C26" s="4">
        <v>32</v>
      </c>
      <c r="D26" s="4">
        <v>30</v>
      </c>
      <c r="E26" s="4">
        <v>28</v>
      </c>
      <c r="F26" s="4"/>
      <c r="G26" s="4">
        <v>18</v>
      </c>
      <c r="H26" s="4">
        <v>29</v>
      </c>
      <c r="I26" s="4">
        <v>29</v>
      </c>
      <c r="J26" s="4">
        <v>26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21</v>
      </c>
      <c r="Z26" s="4">
        <v>20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57" ht="15">
      <c r="B27" s="7">
        <v>42156</v>
      </c>
      <c r="C27" s="4">
        <v>32</v>
      </c>
      <c r="D27" s="4">
        <v>29</v>
      </c>
      <c r="E27" s="4">
        <v>19</v>
      </c>
      <c r="F27" s="4">
        <v>38</v>
      </c>
      <c r="G27" s="4">
        <v>34</v>
      </c>
      <c r="H27" s="4">
        <v>30</v>
      </c>
      <c r="I27" s="4">
        <v>33</v>
      </c>
      <c r="J27" s="4">
        <v>34</v>
      </c>
      <c r="K27" s="4"/>
      <c r="L27" s="4">
        <v>44</v>
      </c>
      <c r="M27" s="4"/>
      <c r="N27" s="4">
        <v>36</v>
      </c>
      <c r="O27" s="4">
        <v>29</v>
      </c>
      <c r="P27" s="4"/>
      <c r="Q27" s="4"/>
      <c r="R27" s="4"/>
      <c r="S27" s="4"/>
      <c r="T27" s="4"/>
      <c r="U27" s="4">
        <v>26</v>
      </c>
      <c r="V27" s="4"/>
      <c r="W27" s="4"/>
      <c r="X27" s="4">
        <v>35</v>
      </c>
      <c r="Y27" s="4">
        <v>27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2:57" ht="15">
      <c r="B28" s="7">
        <v>42163</v>
      </c>
      <c r="C28" s="4">
        <v>39</v>
      </c>
      <c r="D28" s="4">
        <v>37</v>
      </c>
      <c r="E28" s="4">
        <v>25</v>
      </c>
      <c r="F28" s="4">
        <v>35</v>
      </c>
      <c r="G28" s="4">
        <v>29</v>
      </c>
      <c r="H28" s="4">
        <v>30</v>
      </c>
      <c r="I28" s="4">
        <v>35</v>
      </c>
      <c r="J28" s="4"/>
      <c r="K28" s="4"/>
      <c r="L28" s="4"/>
      <c r="M28" s="4"/>
      <c r="N28" s="4"/>
      <c r="O28" s="4">
        <v>25</v>
      </c>
      <c r="P28" s="4"/>
      <c r="Q28" s="4"/>
      <c r="R28" s="4"/>
      <c r="S28" s="4">
        <v>36</v>
      </c>
      <c r="T28" s="4"/>
      <c r="U28" s="4"/>
      <c r="V28" s="4">
        <v>34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>
        <v>34</v>
      </c>
      <c r="AI28" s="4">
        <v>24</v>
      </c>
      <c r="AJ28" s="4">
        <v>36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5">
      <c r="B29" s="7">
        <v>42170</v>
      </c>
      <c r="C29" s="4">
        <v>39</v>
      </c>
      <c r="D29" s="4">
        <v>37</v>
      </c>
      <c r="E29" s="4">
        <v>27</v>
      </c>
      <c r="F29" s="4"/>
      <c r="G29" s="4">
        <v>31</v>
      </c>
      <c r="H29" s="4">
        <v>29</v>
      </c>
      <c r="I29" s="4">
        <v>39</v>
      </c>
      <c r="J29" s="4"/>
      <c r="K29" s="4">
        <v>31</v>
      </c>
      <c r="L29" s="4"/>
      <c r="M29" s="4">
        <v>35</v>
      </c>
      <c r="N29" s="4"/>
      <c r="O29" s="4"/>
      <c r="P29" s="4"/>
      <c r="Q29" s="4"/>
      <c r="R29" s="4"/>
      <c r="S29" s="4">
        <v>31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>
        <v>27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15">
      <c r="B30" s="7">
        <v>42177</v>
      </c>
      <c r="C30" s="4">
        <v>34</v>
      </c>
      <c r="D30" s="4">
        <v>28</v>
      </c>
      <c r="E30" s="4"/>
      <c r="F30" s="4"/>
      <c r="G30" s="4"/>
      <c r="H30" s="4"/>
      <c r="I30" s="4">
        <v>38</v>
      </c>
      <c r="J30" s="4"/>
      <c r="K30" s="4"/>
      <c r="L30" s="4"/>
      <c r="M30" s="4">
        <v>27</v>
      </c>
      <c r="N30" s="4"/>
      <c r="O30" s="4"/>
      <c r="P30" s="4">
        <v>29</v>
      </c>
      <c r="Q30" s="4"/>
      <c r="R30" s="4"/>
      <c r="S30" s="4"/>
      <c r="T30" s="4">
        <v>32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>
        <v>28</v>
      </c>
      <c r="AJ30" s="4"/>
      <c r="AK30" s="4">
        <v>29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2:57" ht="15">
      <c r="B31" s="7">
        <v>42184</v>
      </c>
      <c r="C31" s="4">
        <v>34</v>
      </c>
      <c r="D31" s="4">
        <v>34</v>
      </c>
      <c r="E31" s="4"/>
      <c r="F31" s="4"/>
      <c r="G31" s="4"/>
      <c r="H31" s="4"/>
      <c r="I31" s="4">
        <v>33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36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2:57" ht="15">
      <c r="B32" s="7">
        <v>42191</v>
      </c>
      <c r="C32" s="4">
        <v>32</v>
      </c>
      <c r="D32" s="4">
        <v>32</v>
      </c>
      <c r="E32" s="4">
        <v>27</v>
      </c>
      <c r="F32" s="4">
        <v>36</v>
      </c>
      <c r="G32" s="4"/>
      <c r="H32" s="4">
        <v>0</v>
      </c>
      <c r="I32" s="4"/>
      <c r="J32" s="4"/>
      <c r="K32" s="4"/>
      <c r="L32" s="4"/>
      <c r="M32" s="4">
        <v>40</v>
      </c>
      <c r="N32" s="4"/>
      <c r="O32" s="4"/>
      <c r="P32" s="4"/>
      <c r="Q32" s="4"/>
      <c r="R32" s="4"/>
      <c r="S32" s="4"/>
      <c r="T32" s="4">
        <v>30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>
        <v>32</v>
      </c>
      <c r="AJ32" s="4"/>
      <c r="AK32" s="4"/>
      <c r="AL32" s="4">
        <v>28</v>
      </c>
      <c r="AM32" s="4">
        <v>31</v>
      </c>
      <c r="AN32" s="4">
        <v>36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2:57" ht="15">
      <c r="B33" s="7">
        <v>42205</v>
      </c>
      <c r="C33" s="4">
        <v>39</v>
      </c>
      <c r="D33" s="4">
        <v>32</v>
      </c>
      <c r="E33" s="4">
        <v>32</v>
      </c>
      <c r="F33" s="4"/>
      <c r="G33" s="4"/>
      <c r="H33" s="4"/>
      <c r="I33" s="4"/>
      <c r="J33" s="4"/>
      <c r="K33" s="4"/>
      <c r="L33" s="4"/>
      <c r="M33" s="4">
        <v>35</v>
      </c>
      <c r="N33" s="4"/>
      <c r="O33" s="4"/>
      <c r="P33" s="4"/>
      <c r="Q33" s="4"/>
      <c r="R33" s="4"/>
      <c r="S33" s="4"/>
      <c r="T33" s="4">
        <v>31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>
        <v>31</v>
      </c>
      <c r="AJ33" s="4"/>
      <c r="AK33" s="4"/>
      <c r="AL33" s="4">
        <v>30</v>
      </c>
      <c r="AM33" s="4"/>
      <c r="AN33" s="4"/>
      <c r="AO33" s="4"/>
      <c r="AP33" s="4">
        <v>45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2:57" ht="15">
      <c r="B34" s="7">
        <v>42212</v>
      </c>
      <c r="C34" s="4">
        <v>27</v>
      </c>
      <c r="D34" s="4">
        <v>27</v>
      </c>
      <c r="E34" s="4">
        <v>29</v>
      </c>
      <c r="F34" s="4"/>
      <c r="G34" s="4"/>
      <c r="H34" s="4">
        <v>34</v>
      </c>
      <c r="I34" s="4"/>
      <c r="J34" s="4"/>
      <c r="K34" s="4"/>
      <c r="L34" s="4">
        <v>36</v>
      </c>
      <c r="M34" s="4">
        <v>36</v>
      </c>
      <c r="N34" s="4">
        <v>43</v>
      </c>
      <c r="O34" s="4"/>
      <c r="P34" s="4"/>
      <c r="Q34" s="4"/>
      <c r="R34" s="4"/>
      <c r="S34" s="4">
        <v>40</v>
      </c>
      <c r="T34" s="4"/>
      <c r="U34" s="4">
        <v>27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>
        <v>28</v>
      </c>
      <c r="AM34" s="4"/>
      <c r="AN34" s="4"/>
      <c r="AO34" s="4"/>
      <c r="AP34" s="4">
        <v>45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2:57" ht="15">
      <c r="B35" s="7">
        <v>42219</v>
      </c>
      <c r="C35" s="4"/>
      <c r="D35" s="4">
        <v>27</v>
      </c>
      <c r="E35" s="4"/>
      <c r="F35" s="4"/>
      <c r="G35" s="4"/>
      <c r="H35" s="4">
        <v>28</v>
      </c>
      <c r="I35" s="4"/>
      <c r="J35" s="4"/>
      <c r="K35" s="4"/>
      <c r="L35" s="4"/>
      <c r="M35" s="4">
        <v>28</v>
      </c>
      <c r="N35" s="4"/>
      <c r="O35" s="4"/>
      <c r="P35" s="4"/>
      <c r="Q35" s="4"/>
      <c r="R35" s="4"/>
      <c r="S35" s="4">
        <v>30</v>
      </c>
      <c r="T35" s="4"/>
      <c r="U35" s="4"/>
      <c r="V35" s="4"/>
      <c r="W35" s="4">
        <v>32</v>
      </c>
      <c r="X35" s="4">
        <v>35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30</v>
      </c>
      <c r="AJ35" s="4"/>
      <c r="AK35" s="4"/>
      <c r="AL35" s="4"/>
      <c r="AM35" s="4"/>
      <c r="AN35" s="4"/>
      <c r="AO35" s="4"/>
      <c r="AP35" s="4"/>
      <c r="AQ35" s="4">
        <v>37</v>
      </c>
      <c r="AR35" s="4">
        <v>26</v>
      </c>
      <c r="AS35" s="4">
        <v>23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2:57" ht="15">
      <c r="B36" s="31">
        <v>42226</v>
      </c>
      <c r="C36" s="4">
        <v>28</v>
      </c>
      <c r="D36" s="4">
        <v>31</v>
      </c>
      <c r="E36" s="4"/>
      <c r="F36" s="4"/>
      <c r="G36" s="4"/>
      <c r="H36" s="4">
        <v>36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37</v>
      </c>
      <c r="T36" s="4">
        <v>23</v>
      </c>
      <c r="U36" s="4">
        <v>37</v>
      </c>
      <c r="V36" s="4"/>
      <c r="W36" s="4">
        <v>36</v>
      </c>
      <c r="X36" s="4"/>
      <c r="Y36" s="4"/>
      <c r="Z36" s="4"/>
      <c r="AA36" s="4"/>
      <c r="AB36" s="4"/>
      <c r="AC36" s="4"/>
      <c r="AD36" s="4">
        <v>42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>
        <v>29</v>
      </c>
      <c r="AS36" s="4">
        <v>33</v>
      </c>
      <c r="AT36" s="4">
        <v>42</v>
      </c>
      <c r="AU36" s="4">
        <v>58</v>
      </c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2:57" ht="15">
      <c r="B37" s="31">
        <v>42233</v>
      </c>
      <c r="C37" s="4">
        <v>35</v>
      </c>
      <c r="D37" s="4">
        <v>33</v>
      </c>
      <c r="E37" s="4">
        <v>33</v>
      </c>
      <c r="F37" s="4"/>
      <c r="G37" s="4"/>
      <c r="H37" s="4">
        <v>30</v>
      </c>
      <c r="I37" s="4">
        <v>33</v>
      </c>
      <c r="J37" s="4"/>
      <c r="K37" s="4"/>
      <c r="L37" s="4">
        <v>34</v>
      </c>
      <c r="M37" s="4"/>
      <c r="N37" s="4">
        <v>30</v>
      </c>
      <c r="O37" s="4"/>
      <c r="P37" s="4"/>
      <c r="Q37" s="4"/>
      <c r="R37" s="4"/>
      <c r="S37" s="4">
        <v>41</v>
      </c>
      <c r="T37" s="4"/>
      <c r="U37" s="4">
        <v>32</v>
      </c>
      <c r="V37" s="4"/>
      <c r="W37" s="4"/>
      <c r="X37" s="4"/>
      <c r="Y37" s="4"/>
      <c r="Z37" s="4"/>
      <c r="AA37" s="4"/>
      <c r="AB37" s="4"/>
      <c r="AC37" s="4"/>
      <c r="AD37" s="4">
        <v>37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>
        <v>23</v>
      </c>
      <c r="AS37" s="4"/>
      <c r="AT37" s="4">
        <v>36</v>
      </c>
      <c r="AU37" s="4"/>
      <c r="AV37" s="4">
        <v>28</v>
      </c>
      <c r="AW37" s="4"/>
      <c r="AX37" s="4"/>
      <c r="AY37" s="4"/>
      <c r="AZ37" s="4"/>
      <c r="BA37" s="4"/>
      <c r="BB37" s="4"/>
      <c r="BC37" s="4"/>
      <c r="BD37" s="4"/>
      <c r="BE37" s="4"/>
    </row>
    <row r="38" spans="2:57" ht="15">
      <c r="B38" s="31">
        <v>42240</v>
      </c>
      <c r="C38" s="4">
        <v>23</v>
      </c>
      <c r="D38" s="4">
        <v>28</v>
      </c>
      <c r="E38" s="4">
        <v>29</v>
      </c>
      <c r="F38" s="4"/>
      <c r="G38" s="4"/>
      <c r="H38" s="4">
        <v>36</v>
      </c>
      <c r="I38" s="4"/>
      <c r="J38" s="4"/>
      <c r="K38" s="4"/>
      <c r="L38" s="4">
        <v>29</v>
      </c>
      <c r="M38" s="4"/>
      <c r="N38" s="4">
        <v>33</v>
      </c>
      <c r="O38" s="4"/>
      <c r="P38" s="4"/>
      <c r="Q38" s="4"/>
      <c r="R38" s="4"/>
      <c r="S38" s="4"/>
      <c r="T38" s="4"/>
      <c r="U38" s="4">
        <v>32</v>
      </c>
      <c r="V38" s="4"/>
      <c r="W38" s="4"/>
      <c r="X38" s="4"/>
      <c r="Y38" s="4">
        <v>37</v>
      </c>
      <c r="Z38" s="4"/>
      <c r="AA38" s="4"/>
      <c r="AB38" s="4"/>
      <c r="AC38" s="4"/>
      <c r="AD38" s="4">
        <v>31</v>
      </c>
      <c r="AE38" s="4"/>
      <c r="AF38" s="4"/>
      <c r="AG38" s="4"/>
      <c r="AH38" s="4"/>
      <c r="AI38" s="4">
        <v>28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>
        <v>40</v>
      </c>
      <c r="AU38" s="4"/>
      <c r="AV38" s="4"/>
      <c r="AW38" s="4">
        <v>31</v>
      </c>
      <c r="AX38" s="4"/>
      <c r="AY38" s="4"/>
      <c r="AZ38" s="4"/>
      <c r="BA38" s="4"/>
      <c r="BB38" s="4"/>
      <c r="BC38" s="4"/>
      <c r="BD38" s="4"/>
      <c r="BE38" s="4"/>
    </row>
    <row r="39" spans="2:57" ht="15">
      <c r="B39" s="31">
        <v>42247</v>
      </c>
      <c r="C39" s="4">
        <v>35</v>
      </c>
      <c r="D39" s="4"/>
      <c r="E39" s="4">
        <v>38</v>
      </c>
      <c r="F39" s="4"/>
      <c r="G39" s="4"/>
      <c r="H39" s="4"/>
      <c r="I39" s="4">
        <v>38</v>
      </c>
      <c r="J39" s="4"/>
      <c r="K39" s="4"/>
      <c r="L39" s="4">
        <v>34</v>
      </c>
      <c r="M39" s="4"/>
      <c r="N39" s="4">
        <v>37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>
        <v>32</v>
      </c>
      <c r="AJ39" s="4"/>
      <c r="AK39" s="4"/>
      <c r="AL39" s="4"/>
      <c r="AM39" s="4"/>
      <c r="AN39" s="4"/>
      <c r="AO39" s="4"/>
      <c r="AP39" s="4"/>
      <c r="AQ39" s="4">
        <v>30</v>
      </c>
      <c r="AR39" s="4">
        <v>35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2:57" ht="15">
      <c r="B40" s="31">
        <v>42254</v>
      </c>
      <c r="C40" s="4"/>
      <c r="D40" s="4">
        <v>35</v>
      </c>
      <c r="E40" s="4"/>
      <c r="F40" s="4"/>
      <c r="G40" s="4">
        <v>30</v>
      </c>
      <c r="H40" s="4">
        <v>43</v>
      </c>
      <c r="I40" s="4">
        <v>38</v>
      </c>
      <c r="J40" s="4"/>
      <c r="K40" s="4"/>
      <c r="L40" s="4"/>
      <c r="M40" s="4"/>
      <c r="N40" s="4"/>
      <c r="O40" s="4"/>
      <c r="P40" s="4">
        <v>38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>
        <v>27</v>
      </c>
      <c r="AJ40" s="4"/>
      <c r="AK40" s="4"/>
      <c r="AL40" s="4"/>
      <c r="AM40" s="4">
        <v>34</v>
      </c>
      <c r="AN40" s="4"/>
      <c r="AO40" s="4">
        <v>30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2:57" ht="15">
      <c r="B41" s="31">
        <v>42261</v>
      </c>
      <c r="C41" s="4">
        <v>28</v>
      </c>
      <c r="D41" s="4">
        <v>18</v>
      </c>
      <c r="E41" s="4">
        <v>33</v>
      </c>
      <c r="F41" s="4"/>
      <c r="G41" s="4">
        <v>31</v>
      </c>
      <c r="H41" s="4"/>
      <c r="I41" s="4"/>
      <c r="J41" s="4"/>
      <c r="K41" s="4"/>
      <c r="L41" s="4"/>
      <c r="M41" s="4"/>
      <c r="N41" s="4"/>
      <c r="O41" s="4"/>
      <c r="P41" s="4">
        <v>32</v>
      </c>
      <c r="Q41" s="4"/>
      <c r="R41" s="4"/>
      <c r="S41" s="4"/>
      <c r="T41" s="4"/>
      <c r="U41" s="4"/>
      <c r="V41" s="4"/>
      <c r="W41" s="4"/>
      <c r="X41" s="4"/>
      <c r="Y41" s="4"/>
      <c r="Z41" s="4">
        <v>35</v>
      </c>
      <c r="AA41" s="4"/>
      <c r="AB41" s="4"/>
      <c r="AC41" s="4"/>
      <c r="AD41" s="4"/>
      <c r="AE41" s="4">
        <v>28</v>
      </c>
      <c r="AF41" s="4"/>
      <c r="AG41" s="4"/>
      <c r="AH41" s="4"/>
      <c r="AI41" s="4">
        <v>23</v>
      </c>
      <c r="AJ41" s="4"/>
      <c r="AK41" s="4"/>
      <c r="AL41" s="4"/>
      <c r="AM41" s="4"/>
      <c r="AN41" s="4"/>
      <c r="AO41" s="4"/>
      <c r="AP41" s="4">
        <v>32</v>
      </c>
      <c r="AQ41" s="4">
        <v>31</v>
      </c>
      <c r="AR41" s="4">
        <v>35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2:57" ht="15">
      <c r="B42" s="31">
        <v>42268</v>
      </c>
      <c r="C42" s="4">
        <v>24</v>
      </c>
      <c r="D42" s="4">
        <v>40</v>
      </c>
      <c r="E42" s="4"/>
      <c r="F42" s="4"/>
      <c r="G42" s="4">
        <v>32</v>
      </c>
      <c r="H42" s="4"/>
      <c r="I42" s="4">
        <v>26</v>
      </c>
      <c r="J42" s="4"/>
      <c r="K42" s="4"/>
      <c r="L42" s="4">
        <v>27</v>
      </c>
      <c r="M42" s="4">
        <v>35</v>
      </c>
      <c r="N42" s="4">
        <v>38</v>
      </c>
      <c r="O42" s="4">
        <v>31</v>
      </c>
      <c r="P42" s="4"/>
      <c r="Q42" s="4"/>
      <c r="R42" s="4"/>
      <c r="S42" s="4">
        <v>25</v>
      </c>
      <c r="T42" s="4"/>
      <c r="U42" s="4"/>
      <c r="V42" s="4"/>
      <c r="W42" s="4"/>
      <c r="X42" s="4">
        <v>31</v>
      </c>
      <c r="Y42" s="4"/>
      <c r="Z42" s="4">
        <v>45</v>
      </c>
      <c r="AA42" s="4"/>
      <c r="AB42" s="4"/>
      <c r="AC42" s="4"/>
      <c r="AD42" s="4"/>
      <c r="AE42" s="4">
        <v>36</v>
      </c>
      <c r="AF42" s="4"/>
      <c r="AG42" s="4"/>
      <c r="AH42" s="4"/>
      <c r="AI42" s="4">
        <v>31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2:57" ht="15">
      <c r="B43" s="7">
        <v>42275</v>
      </c>
      <c r="C43" s="4">
        <v>28</v>
      </c>
      <c r="D43" s="4">
        <v>27</v>
      </c>
      <c r="E43" s="4">
        <v>28</v>
      </c>
      <c r="F43" s="4"/>
      <c r="G43" s="4">
        <v>31</v>
      </c>
      <c r="H43" s="4">
        <v>27</v>
      </c>
      <c r="I43" s="4">
        <v>31</v>
      </c>
      <c r="J43" s="4"/>
      <c r="K43" s="4"/>
      <c r="L43" s="4">
        <v>37</v>
      </c>
      <c r="M43" s="4"/>
      <c r="N43" s="4">
        <v>38</v>
      </c>
      <c r="O43" s="4">
        <v>32</v>
      </c>
      <c r="P43" s="4"/>
      <c r="Q43" s="4"/>
      <c r="R43" s="4"/>
      <c r="S43" s="4">
        <v>43</v>
      </c>
      <c r="T43" s="4"/>
      <c r="U43" s="4"/>
      <c r="V43" s="4"/>
      <c r="W43" s="4"/>
      <c r="X43" s="4"/>
      <c r="Y43" s="4"/>
      <c r="Z43" s="4"/>
      <c r="AA43" s="4"/>
      <c r="AB43" s="4"/>
      <c r="AC43" s="4">
        <v>41</v>
      </c>
      <c r="AD43" s="4"/>
      <c r="AE43" s="4"/>
      <c r="AF43" s="4">
        <v>36</v>
      </c>
      <c r="AG43" s="4"/>
      <c r="AH43" s="4"/>
      <c r="AI43" s="4"/>
      <c r="AJ43" s="4"/>
      <c r="AK43" s="4"/>
      <c r="AL43" s="4"/>
      <c r="AM43" s="4"/>
      <c r="AN43" s="4"/>
      <c r="AO43" s="4">
        <v>20</v>
      </c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2:57" ht="15">
      <c r="B44" s="7">
        <v>42282</v>
      </c>
      <c r="C44" s="4">
        <v>27</v>
      </c>
      <c r="D44" s="4">
        <v>26</v>
      </c>
      <c r="E44" s="4">
        <v>23</v>
      </c>
      <c r="F44" s="4"/>
      <c r="G44" s="4">
        <v>36</v>
      </c>
      <c r="H44" s="4">
        <v>29</v>
      </c>
      <c r="I44" s="4">
        <v>25</v>
      </c>
      <c r="J44" s="4"/>
      <c r="K44" s="4">
        <v>30</v>
      </c>
      <c r="L44" s="4"/>
      <c r="M44" s="4"/>
      <c r="N44" s="4">
        <v>23</v>
      </c>
      <c r="O44" s="4">
        <v>28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36</v>
      </c>
      <c r="AA44" s="4"/>
      <c r="AB44" s="4"/>
      <c r="AC44" s="4"/>
      <c r="AD44" s="4"/>
      <c r="AE44" s="4"/>
      <c r="AF44" s="4"/>
      <c r="AG44" s="4"/>
      <c r="AH44" s="4"/>
      <c r="AI44" s="4">
        <v>30</v>
      </c>
      <c r="AJ44" s="4"/>
      <c r="AK44" s="4"/>
      <c r="AL44" s="4"/>
      <c r="AM44" s="4"/>
      <c r="AN44" s="4"/>
      <c r="AO44" s="4"/>
      <c r="AP44" s="4"/>
      <c r="AQ44" s="4">
        <v>27</v>
      </c>
      <c r="AR44" s="4">
        <v>28</v>
      </c>
      <c r="AS44" s="4">
        <v>25</v>
      </c>
      <c r="AT44" s="4"/>
      <c r="AU44" s="4"/>
      <c r="AV44" s="4"/>
      <c r="AW44" s="4"/>
      <c r="AX44" s="4">
        <v>23</v>
      </c>
      <c r="AY44" s="4"/>
      <c r="AZ44" s="4"/>
      <c r="BA44" s="4"/>
      <c r="BB44" s="4"/>
      <c r="BC44" s="4"/>
      <c r="BD44" s="4"/>
      <c r="BE44" s="4"/>
    </row>
    <row r="45" spans="2:57" ht="15">
      <c r="B45" s="7">
        <v>42289</v>
      </c>
      <c r="C45" s="4">
        <v>35</v>
      </c>
      <c r="D45" s="4">
        <v>29</v>
      </c>
      <c r="E45" s="4">
        <v>27</v>
      </c>
      <c r="F45" s="4"/>
      <c r="G45" s="4"/>
      <c r="H45" s="4">
        <v>28</v>
      </c>
      <c r="I45" s="4">
        <v>22</v>
      </c>
      <c r="J45" s="4">
        <v>35</v>
      </c>
      <c r="K45" s="4"/>
      <c r="L45" s="4"/>
      <c r="M45" s="4"/>
      <c r="N45" s="4"/>
      <c r="O45" s="4">
        <v>29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v>38</v>
      </c>
      <c r="AA45" s="4"/>
      <c r="AB45" s="4"/>
      <c r="AC45" s="4"/>
      <c r="AD45" s="4"/>
      <c r="AE45" s="4">
        <v>36</v>
      </c>
      <c r="AF45" s="4"/>
      <c r="AG45" s="4"/>
      <c r="AH45" s="4"/>
      <c r="AI45" s="4">
        <v>31</v>
      </c>
      <c r="AJ45" s="4"/>
      <c r="AK45" s="4"/>
      <c r="AL45" s="4"/>
      <c r="AM45" s="4"/>
      <c r="AN45" s="4"/>
      <c r="AO45" s="4"/>
      <c r="AP45" s="4"/>
      <c r="AQ45" s="4">
        <v>28</v>
      </c>
      <c r="AR45" s="4">
        <v>34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2:57" ht="15">
      <c r="B46" s="31">
        <v>42296</v>
      </c>
      <c r="C46" s="49"/>
      <c r="D46" s="49">
        <v>36</v>
      </c>
      <c r="E46" s="49">
        <v>31</v>
      </c>
      <c r="F46" s="49">
        <v>36</v>
      </c>
      <c r="G46" s="49">
        <v>34</v>
      </c>
      <c r="H46" s="49">
        <v>39</v>
      </c>
      <c r="I46" s="49"/>
      <c r="J46" s="49">
        <v>30</v>
      </c>
      <c r="K46" s="49"/>
      <c r="L46" s="49"/>
      <c r="M46" s="49">
        <v>35</v>
      </c>
      <c r="N46" s="49"/>
      <c r="O46" s="49"/>
      <c r="P46" s="49">
        <v>23</v>
      </c>
      <c r="Q46" s="49"/>
      <c r="R46" s="49"/>
      <c r="S46" s="49">
        <v>28</v>
      </c>
      <c r="T46" s="49"/>
      <c r="U46" s="49"/>
      <c r="V46" s="49"/>
      <c r="W46" s="49">
        <v>31</v>
      </c>
      <c r="X46" s="49">
        <v>31</v>
      </c>
      <c r="Y46" s="49"/>
      <c r="Z46" s="49">
        <v>37</v>
      </c>
      <c r="AA46" s="49"/>
      <c r="AB46" s="49"/>
      <c r="AC46" s="49"/>
      <c r="AD46" s="49"/>
      <c r="AE46" s="49"/>
      <c r="AF46" s="49"/>
      <c r="AG46" s="49"/>
      <c r="AH46" s="49"/>
      <c r="AI46" s="49">
        <v>27</v>
      </c>
      <c r="AJ46" s="49"/>
      <c r="AK46" s="49"/>
      <c r="AL46" s="49"/>
      <c r="AM46" s="49"/>
      <c r="AN46" s="49"/>
      <c r="AO46" s="49">
        <v>35</v>
      </c>
      <c r="AP46" s="49"/>
      <c r="AQ46" s="49">
        <v>26</v>
      </c>
      <c r="AR46" s="49">
        <v>31</v>
      </c>
      <c r="AS46" s="49"/>
      <c r="AT46" s="49"/>
      <c r="AU46" s="49">
        <v>28</v>
      </c>
      <c r="AV46" s="49"/>
      <c r="AW46" s="49"/>
      <c r="AX46" s="49">
        <v>35</v>
      </c>
      <c r="AY46" s="49">
        <v>36</v>
      </c>
      <c r="AZ46" s="4"/>
      <c r="BA46" s="4"/>
      <c r="BB46" s="4"/>
      <c r="BC46" s="4"/>
      <c r="BD46" s="4"/>
      <c r="BE46" s="4"/>
    </row>
    <row r="47" spans="2:57" ht="15">
      <c r="B47" s="7">
        <v>42303</v>
      </c>
      <c r="C47" s="4"/>
      <c r="D47" s="4">
        <v>31</v>
      </c>
      <c r="E47" s="4">
        <v>32</v>
      </c>
      <c r="F47" s="4"/>
      <c r="G47" s="4"/>
      <c r="H47" s="4">
        <v>29</v>
      </c>
      <c r="I47" s="4">
        <v>39</v>
      </c>
      <c r="J47" s="4">
        <v>34</v>
      </c>
      <c r="K47" s="4">
        <v>28</v>
      </c>
      <c r="L47" s="4">
        <v>22</v>
      </c>
      <c r="M47" s="4"/>
      <c r="N47" s="4">
        <v>23</v>
      </c>
      <c r="O47" s="4"/>
      <c r="P47" s="4"/>
      <c r="Q47" s="4"/>
      <c r="R47" s="4"/>
      <c r="S47" s="4"/>
      <c r="T47" s="4"/>
      <c r="U47" s="4">
        <v>30</v>
      </c>
      <c r="V47" s="4"/>
      <c r="W47" s="4">
        <v>44</v>
      </c>
      <c r="X47" s="4"/>
      <c r="Y47" s="4"/>
      <c r="Z47" s="4"/>
      <c r="AA47" s="4"/>
      <c r="AB47" s="4"/>
      <c r="AC47" s="4"/>
      <c r="AD47" s="4">
        <v>22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>
        <v>27</v>
      </c>
      <c r="AT47" s="4">
        <v>36</v>
      </c>
      <c r="AU47" s="4">
        <v>31</v>
      </c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2:57" ht="15">
      <c r="B48" s="7">
        <v>42310</v>
      </c>
      <c r="C48" s="4"/>
      <c r="D48" s="4">
        <v>21</v>
      </c>
      <c r="E48" s="4">
        <v>26</v>
      </c>
      <c r="F48" s="4"/>
      <c r="G48" s="4"/>
      <c r="H48" s="4">
        <v>25</v>
      </c>
      <c r="I48" s="4">
        <v>26</v>
      </c>
      <c r="J48" s="4">
        <v>33</v>
      </c>
      <c r="K48" s="4">
        <v>22</v>
      </c>
      <c r="L48" s="4"/>
      <c r="M48" s="4"/>
      <c r="N48" s="4"/>
      <c r="O48" s="4"/>
      <c r="P48" s="4">
        <v>23</v>
      </c>
      <c r="Q48" s="4"/>
      <c r="R48" s="4"/>
      <c r="S48" s="4"/>
      <c r="T48" s="4"/>
      <c r="U48" s="4"/>
      <c r="V48" s="4"/>
      <c r="W48" s="4">
        <v>29</v>
      </c>
      <c r="X48" s="4"/>
      <c r="Y48" s="4">
        <v>40</v>
      </c>
      <c r="Z48" s="4">
        <v>35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>
        <v>31</v>
      </c>
      <c r="AP48" s="4"/>
      <c r="AQ48" s="4">
        <v>32</v>
      </c>
      <c r="AR48" s="4">
        <v>29</v>
      </c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2:57" ht="15">
      <c r="B49" s="7">
        <v>42317</v>
      </c>
      <c r="C49" s="4"/>
      <c r="D49" s="4">
        <v>32</v>
      </c>
      <c r="E49" s="4">
        <v>39</v>
      </c>
      <c r="F49" s="4"/>
      <c r="G49" s="4">
        <v>35</v>
      </c>
      <c r="H49" s="4">
        <v>38</v>
      </c>
      <c r="I49" s="4">
        <v>32</v>
      </c>
      <c r="J49" s="4">
        <v>42</v>
      </c>
      <c r="K49" s="4"/>
      <c r="L49" s="4"/>
      <c r="M49" s="4"/>
      <c r="N49" s="4"/>
      <c r="O49" s="4">
        <v>35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>
        <v>34</v>
      </c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2:57" ht="15">
      <c r="B50" s="7">
        <v>42324</v>
      </c>
      <c r="C50" s="49"/>
      <c r="D50" s="49">
        <v>30</v>
      </c>
      <c r="E50" s="49"/>
      <c r="F50" s="49"/>
      <c r="G50" s="49">
        <v>23</v>
      </c>
      <c r="H50" s="49"/>
      <c r="I50" s="49">
        <v>30</v>
      </c>
      <c r="J50" s="49">
        <v>37</v>
      </c>
      <c r="K50" s="49"/>
      <c r="L50" s="49"/>
      <c r="M50" s="49"/>
      <c r="N50" s="49">
        <v>17</v>
      </c>
      <c r="O50" s="49">
        <v>28</v>
      </c>
      <c r="P50" s="49"/>
      <c r="Q50" s="49"/>
      <c r="R50" s="49"/>
      <c r="S50" s="49">
        <v>30</v>
      </c>
      <c r="T50" s="49"/>
      <c r="U50" s="49">
        <v>27</v>
      </c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>
        <v>16</v>
      </c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2:57" ht="15">
      <c r="B51" s="31">
        <v>42331</v>
      </c>
      <c r="C51" s="49"/>
      <c r="D51" s="49">
        <v>23</v>
      </c>
      <c r="E51" s="49">
        <v>17</v>
      </c>
      <c r="F51" s="49">
        <v>22</v>
      </c>
      <c r="G51" s="49">
        <v>27</v>
      </c>
      <c r="H51" s="49">
        <v>25</v>
      </c>
      <c r="I51" s="49">
        <v>24</v>
      </c>
      <c r="J51" s="49">
        <v>25</v>
      </c>
      <c r="K51" s="49"/>
      <c r="L51" s="49"/>
      <c r="M51" s="49"/>
      <c r="N51" s="49"/>
      <c r="O51" s="49"/>
      <c r="P51" s="49">
        <v>23</v>
      </c>
      <c r="Q51" s="49"/>
      <c r="R51" s="49"/>
      <c r="S51" s="49">
        <v>18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>
        <v>19</v>
      </c>
      <c r="AP51" s="49"/>
      <c r="AQ51" s="49">
        <v>20</v>
      </c>
      <c r="AR51" s="49">
        <v>13</v>
      </c>
      <c r="AS51" s="49"/>
      <c r="AT51" s="49"/>
      <c r="AU51" s="49"/>
      <c r="AV51" s="49"/>
      <c r="AW51" s="49"/>
      <c r="AX51" s="49"/>
      <c r="AY51" s="49"/>
      <c r="AZ51" s="49">
        <v>23</v>
      </c>
      <c r="BA51" s="49"/>
      <c r="BB51" s="49"/>
      <c r="BC51" s="49"/>
      <c r="BD51" s="49"/>
      <c r="BE51" s="49"/>
    </row>
    <row r="52" spans="2:57" ht="15">
      <c r="B52" s="31">
        <v>42338</v>
      </c>
      <c r="C52" s="49"/>
      <c r="D52" s="49">
        <v>26</v>
      </c>
      <c r="E52" s="49">
        <v>15</v>
      </c>
      <c r="F52" s="49"/>
      <c r="G52" s="49"/>
      <c r="H52" s="49">
        <v>22</v>
      </c>
      <c r="I52" s="49"/>
      <c r="J52" s="49">
        <v>22</v>
      </c>
      <c r="K52" s="49"/>
      <c r="L52" s="49"/>
      <c r="M52" s="49"/>
      <c r="N52" s="49">
        <v>23</v>
      </c>
      <c r="O52" s="49"/>
      <c r="P52" s="49"/>
      <c r="Q52" s="49"/>
      <c r="R52" s="49"/>
      <c r="S52" s="49">
        <v>19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>
        <v>25</v>
      </c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15">
      <c r="B53" s="31">
        <v>42345</v>
      </c>
      <c r="C53" s="49"/>
      <c r="D53" s="49">
        <v>15</v>
      </c>
      <c r="E53" s="49"/>
      <c r="F53" s="49"/>
      <c r="G53" s="49"/>
      <c r="H53" s="49">
        <v>25</v>
      </c>
      <c r="I53" s="49"/>
      <c r="J53" s="49">
        <v>23</v>
      </c>
      <c r="K53" s="49"/>
      <c r="L53" s="49"/>
      <c r="M53" s="49"/>
      <c r="N53" s="49"/>
      <c r="O53" s="49">
        <v>26</v>
      </c>
      <c r="P53" s="49">
        <v>29</v>
      </c>
      <c r="Q53" s="49"/>
      <c r="R53" s="49"/>
      <c r="S53" s="49">
        <v>16</v>
      </c>
      <c r="T53" s="49"/>
      <c r="U53" s="49"/>
      <c r="V53" s="49"/>
      <c r="W53" s="49">
        <v>17</v>
      </c>
      <c r="X53" s="49">
        <v>26</v>
      </c>
      <c r="Y53" s="49">
        <v>26</v>
      </c>
      <c r="Z53" s="49"/>
      <c r="AA53" s="49"/>
      <c r="AB53" s="49"/>
      <c r="AC53" s="49"/>
      <c r="AD53" s="49"/>
      <c r="AE53" s="49"/>
      <c r="AF53" s="49"/>
      <c r="AG53" s="49"/>
      <c r="AH53" s="49"/>
      <c r="AI53" s="49">
        <v>31</v>
      </c>
      <c r="AJ53" s="49"/>
      <c r="AK53" s="49"/>
      <c r="AL53" s="49"/>
      <c r="AM53" s="49"/>
      <c r="AN53" s="49"/>
      <c r="AO53" s="49">
        <v>27</v>
      </c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5">
      <c r="B54" s="31">
        <v>42352</v>
      </c>
      <c r="C54" s="49"/>
      <c r="D54" s="49">
        <v>31</v>
      </c>
      <c r="E54" s="49">
        <v>20</v>
      </c>
      <c r="F54" s="49"/>
      <c r="G54" s="49"/>
      <c r="H54" s="49"/>
      <c r="I54" s="49">
        <v>18</v>
      </c>
      <c r="J54" s="49">
        <v>30</v>
      </c>
      <c r="K54" s="49"/>
      <c r="L54" s="49">
        <v>29</v>
      </c>
      <c r="M54" s="49"/>
      <c r="N54" s="49">
        <v>31</v>
      </c>
      <c r="O54" s="49">
        <v>35</v>
      </c>
      <c r="P54" s="49"/>
      <c r="Q54" s="49"/>
      <c r="R54" s="49"/>
      <c r="S54" s="49"/>
      <c r="T54" s="49"/>
      <c r="U54" s="49">
        <v>19</v>
      </c>
      <c r="V54" s="49"/>
      <c r="W54" s="49"/>
      <c r="X54" s="49"/>
      <c r="Y54" s="49">
        <v>36</v>
      </c>
      <c r="Z54" s="4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5">
      <c r="B55" s="31">
        <v>42359</v>
      </c>
      <c r="C55" s="49">
        <v>27</v>
      </c>
      <c r="D55" s="49">
        <v>13</v>
      </c>
      <c r="E55" s="49">
        <v>22</v>
      </c>
      <c r="F55" s="49">
        <v>25</v>
      </c>
      <c r="G55" s="49"/>
      <c r="H55" s="49">
        <v>25</v>
      </c>
      <c r="I55" s="49"/>
      <c r="J55" s="49">
        <v>31</v>
      </c>
      <c r="K55" s="49"/>
      <c r="L55" s="49"/>
      <c r="M55" s="49"/>
      <c r="N55" s="49"/>
      <c r="O55" s="49">
        <v>20</v>
      </c>
      <c r="P55" s="49">
        <v>24</v>
      </c>
      <c r="Q55" s="49"/>
      <c r="R55" s="49"/>
      <c r="S55" s="49">
        <v>27</v>
      </c>
      <c r="T55" s="49"/>
      <c r="U55" s="49"/>
      <c r="V55" s="49"/>
      <c r="W55" s="49"/>
      <c r="X55" s="49"/>
      <c r="Y55" s="49">
        <v>26</v>
      </c>
      <c r="Z55" s="49">
        <v>27</v>
      </c>
      <c r="AA55" s="49"/>
      <c r="AB55" s="49"/>
      <c r="AC55" s="49"/>
      <c r="AD55" s="49"/>
      <c r="AE55" s="49">
        <v>35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>
        <v>25</v>
      </c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5">
      <c r="B56" s="31">
        <v>42366</v>
      </c>
      <c r="C56" s="49">
        <v>22</v>
      </c>
      <c r="D56" s="49">
        <v>28</v>
      </c>
      <c r="E56" s="49"/>
      <c r="F56" s="49">
        <v>22</v>
      </c>
      <c r="G56" s="49"/>
      <c r="H56" s="49"/>
      <c r="I56" s="49"/>
      <c r="J56" s="49">
        <v>23</v>
      </c>
      <c r="K56" s="49"/>
      <c r="L56" s="49"/>
      <c r="M56" s="49"/>
      <c r="N56" s="49"/>
      <c r="O56" s="49"/>
      <c r="P56" s="49"/>
      <c r="Q56" s="49"/>
      <c r="R56" s="49"/>
      <c r="S56" s="49">
        <v>26</v>
      </c>
      <c r="T56" s="49"/>
      <c r="U56" s="49"/>
      <c r="V56" s="49"/>
      <c r="W56" s="49"/>
      <c r="X56" s="49">
        <v>26</v>
      </c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>
        <v>25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>
        <v>22</v>
      </c>
      <c r="BB56" s="1"/>
      <c r="BC56" s="1"/>
      <c r="BD56" s="1"/>
      <c r="BE56" s="1"/>
    </row>
    <row r="57" spans="2:57" ht="15">
      <c r="B57" s="7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C63"/>
  <sheetViews>
    <sheetView zoomScalePageLayoutView="0" workbookViewId="0" topLeftCell="A26">
      <selection activeCell="E2" sqref="E2:BC54"/>
    </sheetView>
  </sheetViews>
  <sheetFormatPr defaultColWidth="11.421875" defaultRowHeight="15"/>
  <cols>
    <col min="2" max="2" width="9.140625" style="0" customWidth="1"/>
    <col min="5" max="5" width="7.421875" style="0" customWidth="1"/>
    <col min="6" max="6" width="8.00390625" style="0" hidden="1" customWidth="1"/>
    <col min="7" max="7" width="8.00390625" style="0" customWidth="1"/>
    <col min="8" max="8" width="8.421875" style="0" customWidth="1"/>
    <col min="9" max="12" width="6.8515625" style="0" hidden="1" customWidth="1"/>
    <col min="13" max="33" width="7.7109375" style="0" hidden="1" customWidth="1"/>
    <col min="34" max="36" width="8.8515625" style="0" hidden="1" customWidth="1"/>
    <col min="37" max="38" width="9.57421875" style="0" hidden="1" customWidth="1"/>
    <col min="39" max="39" width="8.57421875" style="0" hidden="1" customWidth="1"/>
    <col min="40" max="40" width="8.8515625" style="0" hidden="1" customWidth="1"/>
    <col min="41" max="44" width="8.8515625" style="144" hidden="1" customWidth="1"/>
    <col min="45" max="48" width="8.7109375" style="0" hidden="1" customWidth="1"/>
    <col min="49" max="55" width="8.7109375" style="0" customWidth="1"/>
  </cols>
  <sheetData>
    <row r="2" spans="16:51" ht="16.5" thickBot="1">
      <c r="P2" s="108"/>
      <c r="R2" s="139"/>
      <c r="AY2" s="139" t="s">
        <v>98</v>
      </c>
    </row>
    <row r="3" spans="1:55" ht="48" customHeight="1" thickBot="1">
      <c r="A3">
        <f>SUM(A4:A58)</f>
        <v>51</v>
      </c>
      <c r="B3" s="3" t="str">
        <f>cartescoreCAM!I176</f>
        <v>nom</v>
      </c>
      <c r="C3" s="121" t="str">
        <f>cartescoreCAM!N176</f>
        <v>nouvel index GDJ/GDL 28/12/2015</v>
      </c>
      <c r="E3" s="109" t="s">
        <v>4</v>
      </c>
      <c r="F3" s="122" t="s">
        <v>85</v>
      </c>
      <c r="G3" s="146" t="s">
        <v>149</v>
      </c>
      <c r="H3" s="150" t="s">
        <v>100</v>
      </c>
      <c r="I3" s="116">
        <v>42009</v>
      </c>
      <c r="J3" s="116">
        <v>42016</v>
      </c>
      <c r="K3" s="116">
        <v>42030</v>
      </c>
      <c r="L3" s="116">
        <v>42044</v>
      </c>
      <c r="M3" s="116">
        <v>42051</v>
      </c>
      <c r="N3" s="116">
        <v>42072</v>
      </c>
      <c r="O3" s="116">
        <v>42079</v>
      </c>
      <c r="P3" s="116">
        <v>42086</v>
      </c>
      <c r="Q3" s="116">
        <v>42093</v>
      </c>
      <c r="R3" s="116">
        <v>42101</v>
      </c>
      <c r="S3" s="116">
        <v>42107</v>
      </c>
      <c r="T3" s="116">
        <v>42114</v>
      </c>
      <c r="U3" s="116">
        <v>42121</v>
      </c>
      <c r="V3" s="116">
        <v>42129</v>
      </c>
      <c r="W3" s="116">
        <v>42135</v>
      </c>
      <c r="X3" s="116">
        <v>42142</v>
      </c>
      <c r="Y3" s="116">
        <v>42156</v>
      </c>
      <c r="Z3" s="116">
        <v>42163</v>
      </c>
      <c r="AA3" s="116">
        <v>42170</v>
      </c>
      <c r="AB3" s="229">
        <v>42177</v>
      </c>
      <c r="AC3" s="229">
        <v>42184</v>
      </c>
      <c r="AD3" s="229">
        <v>42191</v>
      </c>
      <c r="AE3" s="229">
        <v>42198</v>
      </c>
      <c r="AF3" s="229">
        <v>42205</v>
      </c>
      <c r="AG3" s="229">
        <v>42212</v>
      </c>
      <c r="AH3" s="229">
        <v>42219</v>
      </c>
      <c r="AI3" s="229">
        <v>42226</v>
      </c>
      <c r="AJ3" s="229">
        <v>42233</v>
      </c>
      <c r="AK3" s="229">
        <v>42240</v>
      </c>
      <c r="AL3" s="229">
        <v>42247</v>
      </c>
      <c r="AM3" s="229">
        <v>42254</v>
      </c>
      <c r="AN3" s="229">
        <v>42261</v>
      </c>
      <c r="AO3" s="229">
        <v>42268</v>
      </c>
      <c r="AP3" s="229">
        <v>42275</v>
      </c>
      <c r="AQ3" s="116">
        <v>42282</v>
      </c>
      <c r="AR3" s="116">
        <v>42289</v>
      </c>
      <c r="AS3" s="263">
        <v>42296</v>
      </c>
      <c r="AT3" s="263">
        <v>42303</v>
      </c>
      <c r="AU3" s="263">
        <v>42310</v>
      </c>
      <c r="AV3" s="263">
        <v>42317</v>
      </c>
      <c r="AW3" s="263">
        <v>42324</v>
      </c>
      <c r="AX3" s="263">
        <v>42331</v>
      </c>
      <c r="AY3" s="268">
        <v>42338</v>
      </c>
      <c r="AZ3" s="263">
        <v>42345</v>
      </c>
      <c r="BA3" s="263">
        <v>42352</v>
      </c>
      <c r="BB3" s="263">
        <v>42359</v>
      </c>
      <c r="BC3" s="263">
        <v>42366</v>
      </c>
    </row>
    <row r="4" spans="1:55" ht="15.75" thickBot="1">
      <c r="A4">
        <v>1</v>
      </c>
      <c r="B4" t="str">
        <f>cartescoreCAM!I177</f>
        <v>ASer</v>
      </c>
      <c r="C4" s="120">
        <f>cartescoreCAM!N177</f>
        <v>22.000000000000004</v>
      </c>
      <c r="E4" s="110" t="s">
        <v>2</v>
      </c>
      <c r="F4" s="135">
        <f>'parties jouées'!C$6</f>
        <v>27.3</v>
      </c>
      <c r="G4" s="148">
        <v>27.3</v>
      </c>
      <c r="H4" s="152">
        <v>23.4</v>
      </c>
      <c r="I4" s="154">
        <v>23.5</v>
      </c>
      <c r="J4" s="159">
        <v>23.6</v>
      </c>
      <c r="K4" s="159">
        <v>23.700000000000003</v>
      </c>
      <c r="L4" s="159">
        <v>23.8</v>
      </c>
      <c r="M4" s="159">
        <v>23.900000000000002</v>
      </c>
      <c r="N4" s="193">
        <v>23.9</v>
      </c>
      <c r="O4" s="159">
        <v>24</v>
      </c>
      <c r="P4" s="198">
        <v>24</v>
      </c>
      <c r="Q4" s="159">
        <v>24.1</v>
      </c>
      <c r="R4" s="159">
        <v>24.200000000000003</v>
      </c>
      <c r="S4" s="159">
        <v>24.3</v>
      </c>
      <c r="T4" s="159">
        <v>24.400000000000002</v>
      </c>
      <c r="U4" s="208">
        <v>24.5</v>
      </c>
      <c r="V4" s="208">
        <v>24.6</v>
      </c>
      <c r="W4" s="208">
        <v>24.700000000000003</v>
      </c>
      <c r="X4" s="218">
        <v>24.7</v>
      </c>
      <c r="Y4" s="218">
        <v>24.7</v>
      </c>
      <c r="Z4" s="223">
        <v>23.5</v>
      </c>
      <c r="AA4" s="225">
        <v>22.3</v>
      </c>
      <c r="AB4" s="230">
        <v>22.3</v>
      </c>
      <c r="AC4" s="230">
        <v>22.3</v>
      </c>
      <c r="AD4" s="230">
        <v>22.3</v>
      </c>
      <c r="AE4" s="230">
        <v>22.3</v>
      </c>
      <c r="AF4" s="225">
        <v>21.1</v>
      </c>
      <c r="AG4" s="233">
        <v>21.200000000000003</v>
      </c>
      <c r="AH4" s="238">
        <v>21.2</v>
      </c>
      <c r="AI4" s="245">
        <v>21.3</v>
      </c>
      <c r="AJ4" s="230">
        <v>21.3</v>
      </c>
      <c r="AK4" s="233">
        <v>21.400000000000002</v>
      </c>
      <c r="AL4" s="250">
        <v>21.4</v>
      </c>
      <c r="AM4" s="253">
        <v>21.4</v>
      </c>
      <c r="AN4" s="233">
        <v>21.5</v>
      </c>
      <c r="AO4" s="233">
        <v>21.6</v>
      </c>
      <c r="AP4" s="233">
        <v>21.700000000000003</v>
      </c>
      <c r="AQ4" s="233">
        <v>21.8</v>
      </c>
      <c r="AR4" s="230">
        <v>21.8</v>
      </c>
      <c r="AS4" s="264">
        <v>21.8</v>
      </c>
      <c r="AT4" s="264">
        <v>21.8</v>
      </c>
      <c r="AU4" s="264">
        <v>21.8</v>
      </c>
      <c r="AV4" s="264">
        <v>21.8</v>
      </c>
      <c r="AW4" s="264">
        <v>21.8</v>
      </c>
      <c r="AX4" s="267">
        <v>21.8</v>
      </c>
      <c r="AY4" s="264">
        <v>21.8</v>
      </c>
      <c r="AZ4" s="264">
        <v>21.8</v>
      </c>
      <c r="BA4" s="253">
        <v>21.8</v>
      </c>
      <c r="BB4" s="233">
        <v>21.900000000000002</v>
      </c>
      <c r="BC4" s="233">
        <v>22.000000000000004</v>
      </c>
    </row>
    <row r="5" spans="1:55" ht="15.75" thickBot="1">
      <c r="A5">
        <v>1</v>
      </c>
      <c r="B5" t="str">
        <f>cartescoreCAM!I178</f>
        <v>STry</v>
      </c>
      <c r="C5" s="120">
        <f>cartescoreCAM!N178</f>
        <v>19.200000000000014</v>
      </c>
      <c r="E5" s="110" t="s">
        <v>41</v>
      </c>
      <c r="F5" s="135">
        <f>'parties jouées'!D$6</f>
        <v>24.8</v>
      </c>
      <c r="G5" s="148">
        <v>24.8</v>
      </c>
      <c r="H5" s="152">
        <v>18.3</v>
      </c>
      <c r="I5" s="155">
        <v>18.400000000000002</v>
      </c>
      <c r="J5" s="160">
        <v>18.5</v>
      </c>
      <c r="K5" s="114">
        <v>18.5</v>
      </c>
      <c r="L5" s="160">
        <v>18.6</v>
      </c>
      <c r="M5" s="160">
        <v>18.6</v>
      </c>
      <c r="N5" s="160">
        <v>18.700000000000003</v>
      </c>
      <c r="O5" s="160">
        <v>18.8</v>
      </c>
      <c r="P5" s="160">
        <v>18.900000000000002</v>
      </c>
      <c r="Q5" s="160">
        <v>19</v>
      </c>
      <c r="R5" s="160">
        <v>19.1</v>
      </c>
      <c r="S5" s="191">
        <v>19.1</v>
      </c>
      <c r="T5" s="160">
        <v>19.200000000000003</v>
      </c>
      <c r="U5" s="209">
        <v>19.3</v>
      </c>
      <c r="V5" s="209">
        <v>19.400000000000002</v>
      </c>
      <c r="W5" s="209">
        <v>19.5</v>
      </c>
      <c r="X5" s="209">
        <v>19.6</v>
      </c>
      <c r="Y5" s="209">
        <v>19.700000000000003</v>
      </c>
      <c r="Z5" s="220">
        <v>19.200000000000003</v>
      </c>
      <c r="AA5" s="226">
        <v>18.8</v>
      </c>
      <c r="AB5" s="228">
        <v>18.900000000000002</v>
      </c>
      <c r="AC5" s="227">
        <v>18.9</v>
      </c>
      <c r="AD5" s="227">
        <v>18.9</v>
      </c>
      <c r="AE5" s="228">
        <v>19</v>
      </c>
      <c r="AF5" s="227">
        <v>19</v>
      </c>
      <c r="AG5" s="228">
        <v>19.1</v>
      </c>
      <c r="AH5" s="239">
        <v>19.200000000000003</v>
      </c>
      <c r="AI5" s="228">
        <v>19.3</v>
      </c>
      <c r="AJ5" s="227">
        <v>19.3</v>
      </c>
      <c r="AK5" s="228">
        <v>19.400000000000002</v>
      </c>
      <c r="AL5" s="183">
        <v>19.4</v>
      </c>
      <c r="AM5" s="227">
        <v>19.4</v>
      </c>
      <c r="AN5" s="228">
        <v>19.5</v>
      </c>
      <c r="AO5" s="226">
        <v>17.9</v>
      </c>
      <c r="AP5" s="228">
        <v>18</v>
      </c>
      <c r="AQ5" s="228">
        <v>18.1</v>
      </c>
      <c r="AR5" s="228">
        <v>18.200000000000003</v>
      </c>
      <c r="AS5" s="265">
        <v>18.200000000000003</v>
      </c>
      <c r="AT5" s="228">
        <v>18.3</v>
      </c>
      <c r="AU5" s="228">
        <v>18.400000000000002</v>
      </c>
      <c r="AV5" s="228">
        <v>18.500000000000004</v>
      </c>
      <c r="AW5" s="228">
        <v>18.600000000000005</v>
      </c>
      <c r="AX5" s="228">
        <v>18.700000000000006</v>
      </c>
      <c r="AY5" s="228">
        <v>18.800000000000008</v>
      </c>
      <c r="AZ5" s="228">
        <v>18.90000000000001</v>
      </c>
      <c r="BA5" s="228">
        <v>19.00000000000001</v>
      </c>
      <c r="BB5" s="228">
        <v>19.100000000000012</v>
      </c>
      <c r="BC5" s="228">
        <v>19.200000000000014</v>
      </c>
    </row>
    <row r="6" spans="1:55" ht="15.75" thickBot="1">
      <c r="A6">
        <v>1</v>
      </c>
      <c r="B6" t="str">
        <f>cartescoreCAM!I179</f>
        <v>MGui</v>
      </c>
      <c r="C6" s="120">
        <f>cartescoreCAM!N179</f>
        <v>22.60000000000001</v>
      </c>
      <c r="E6" s="110" t="s">
        <v>86</v>
      </c>
      <c r="F6" s="135">
        <f>'parties jouées'!E$6</f>
        <v>35</v>
      </c>
      <c r="G6" s="148">
        <v>35</v>
      </c>
      <c r="H6" s="152">
        <v>22.7</v>
      </c>
      <c r="I6" s="156">
        <v>22.7</v>
      </c>
      <c r="J6" s="114">
        <v>22.7</v>
      </c>
      <c r="K6" s="171">
        <v>22.7</v>
      </c>
      <c r="L6" s="160">
        <v>22.8</v>
      </c>
      <c r="M6" s="160">
        <v>22.900000000000002</v>
      </c>
      <c r="N6" s="160">
        <v>23</v>
      </c>
      <c r="O6" s="160">
        <v>23.1</v>
      </c>
      <c r="P6" s="160">
        <v>23.200000000000003</v>
      </c>
      <c r="Q6" s="160">
        <v>23.3</v>
      </c>
      <c r="R6" s="160">
        <v>23.400000000000002</v>
      </c>
      <c r="S6" s="160">
        <v>23.5</v>
      </c>
      <c r="T6" s="160">
        <v>23.6</v>
      </c>
      <c r="U6" s="209">
        <v>23.700000000000003</v>
      </c>
      <c r="V6" s="209">
        <v>23.8</v>
      </c>
      <c r="W6" s="209">
        <v>23.900000000000002</v>
      </c>
      <c r="X6" s="209">
        <v>24</v>
      </c>
      <c r="Y6" s="209">
        <v>24.1</v>
      </c>
      <c r="Z6" s="209">
        <v>24.200000000000003</v>
      </c>
      <c r="AA6" s="227">
        <v>24.3</v>
      </c>
      <c r="AB6" s="224">
        <v>24.3</v>
      </c>
      <c r="AC6" s="224">
        <v>24.3</v>
      </c>
      <c r="AD6" s="228">
        <v>24.400000000000002</v>
      </c>
      <c r="AE6" s="226">
        <v>23.6</v>
      </c>
      <c r="AF6" s="227">
        <v>23.6</v>
      </c>
      <c r="AG6" s="228">
        <v>23.700000000000003</v>
      </c>
      <c r="AH6" s="240">
        <v>23.7</v>
      </c>
      <c r="AI6" s="183">
        <v>23.7</v>
      </c>
      <c r="AJ6" s="227">
        <v>23.7</v>
      </c>
      <c r="AK6" s="228">
        <v>23.8</v>
      </c>
      <c r="AL6" s="226">
        <v>23</v>
      </c>
      <c r="AM6" s="224">
        <v>23</v>
      </c>
      <c r="AN6" s="227">
        <v>23</v>
      </c>
      <c r="AO6" s="183">
        <v>23</v>
      </c>
      <c r="AP6" s="228">
        <v>23.1</v>
      </c>
      <c r="AQ6" s="228">
        <v>23.200000000000003</v>
      </c>
      <c r="AR6" s="228">
        <v>23.3</v>
      </c>
      <c r="AS6" s="265">
        <v>23.3</v>
      </c>
      <c r="AT6" s="227">
        <v>23.3</v>
      </c>
      <c r="AU6" s="228">
        <v>23.400000000000002</v>
      </c>
      <c r="AV6" s="226">
        <v>22.200000000000003</v>
      </c>
      <c r="AW6" s="183">
        <v>22.200000000000003</v>
      </c>
      <c r="AX6" s="228">
        <v>22.300000000000004</v>
      </c>
      <c r="AY6" s="228">
        <v>22.400000000000006</v>
      </c>
      <c r="AZ6" s="183">
        <v>22.400000000000006</v>
      </c>
      <c r="BA6" s="228">
        <v>22.500000000000007</v>
      </c>
      <c r="BB6" s="228">
        <v>22.60000000000001</v>
      </c>
      <c r="BC6" s="183">
        <v>22.60000000000001</v>
      </c>
    </row>
    <row r="7" spans="1:55" ht="15.75" thickBot="1">
      <c r="A7">
        <v>1</v>
      </c>
      <c r="B7" t="str">
        <f>cartescoreCAM!I180</f>
        <v>JPBra</v>
      </c>
      <c r="C7" s="120">
        <f>cartescoreCAM!N180</f>
        <v>13.6</v>
      </c>
      <c r="E7" s="110" t="s">
        <v>89</v>
      </c>
      <c r="F7" s="135">
        <f>'parties jouées'!F$6</f>
        <v>17.4</v>
      </c>
      <c r="G7" s="148">
        <v>17.4</v>
      </c>
      <c r="H7" s="152">
        <v>13.8</v>
      </c>
      <c r="I7" s="155">
        <v>13.9</v>
      </c>
      <c r="J7" s="114">
        <v>13.9</v>
      </c>
      <c r="K7" s="114">
        <v>13.9</v>
      </c>
      <c r="L7" s="114">
        <v>13.9</v>
      </c>
      <c r="M7" s="114">
        <v>13.9</v>
      </c>
      <c r="N7" s="114">
        <v>13.9</v>
      </c>
      <c r="O7" s="191">
        <v>13.9</v>
      </c>
      <c r="P7" s="197">
        <v>13.9</v>
      </c>
      <c r="Q7" s="114">
        <v>13.9</v>
      </c>
      <c r="R7" s="114">
        <v>13.9</v>
      </c>
      <c r="S7" s="114">
        <v>13.9</v>
      </c>
      <c r="T7" s="114">
        <v>13.9</v>
      </c>
      <c r="U7" s="210">
        <v>13.9</v>
      </c>
      <c r="V7" s="206">
        <v>13.9</v>
      </c>
      <c r="W7" s="206">
        <v>13.9</v>
      </c>
      <c r="X7" s="207">
        <v>13.9</v>
      </c>
      <c r="Y7" s="220">
        <v>13.3</v>
      </c>
      <c r="Z7" s="210">
        <v>13.3</v>
      </c>
      <c r="AA7" s="224">
        <v>13.3</v>
      </c>
      <c r="AB7" s="224">
        <v>13.3</v>
      </c>
      <c r="AC7" s="224">
        <v>13.3</v>
      </c>
      <c r="AD7" s="227">
        <v>13.3</v>
      </c>
      <c r="AE7" s="224">
        <v>13.3</v>
      </c>
      <c r="AF7" s="224">
        <v>13.3</v>
      </c>
      <c r="AG7" s="224">
        <v>13.3</v>
      </c>
      <c r="AH7" s="240">
        <v>13.3</v>
      </c>
      <c r="AI7" s="183">
        <v>13.3</v>
      </c>
      <c r="AJ7" s="224">
        <v>13.3</v>
      </c>
      <c r="AK7" s="224">
        <v>13.3</v>
      </c>
      <c r="AL7" s="183">
        <v>13.3</v>
      </c>
      <c r="AM7" s="224">
        <v>13.3</v>
      </c>
      <c r="AN7" s="224">
        <v>13.3</v>
      </c>
      <c r="AO7" s="183">
        <v>13.3</v>
      </c>
      <c r="AP7" s="183">
        <v>13.3</v>
      </c>
      <c r="AQ7" s="183">
        <v>13.3</v>
      </c>
      <c r="AR7" s="183">
        <v>13.3</v>
      </c>
      <c r="AS7" s="265">
        <v>13.3</v>
      </c>
      <c r="AT7" s="183">
        <v>13.3</v>
      </c>
      <c r="AU7" s="183">
        <v>13.3</v>
      </c>
      <c r="AV7" s="183">
        <v>13.3</v>
      </c>
      <c r="AW7" s="183">
        <v>13.3</v>
      </c>
      <c r="AX7" s="228">
        <v>13.4</v>
      </c>
      <c r="AY7" s="183">
        <v>13.4</v>
      </c>
      <c r="AZ7" s="183">
        <v>13.4</v>
      </c>
      <c r="BA7" s="224">
        <v>13.4</v>
      </c>
      <c r="BB7" s="228">
        <v>13.5</v>
      </c>
      <c r="BC7" s="228">
        <v>13.6</v>
      </c>
    </row>
    <row r="8" spans="1:55" ht="15.75" thickBot="1">
      <c r="A8">
        <v>1</v>
      </c>
      <c r="B8" t="str">
        <f>cartescoreCAM!I181</f>
        <v>ARaf </v>
      </c>
      <c r="C8" s="120">
        <f>cartescoreCAM!N181</f>
        <v>17.500000000000004</v>
      </c>
      <c r="E8" s="110" t="s">
        <v>87</v>
      </c>
      <c r="F8" s="135">
        <f>'parties jouées'!G$6</f>
        <v>19.9</v>
      </c>
      <c r="G8" s="148">
        <v>19.9</v>
      </c>
      <c r="H8" s="152">
        <v>16.8</v>
      </c>
      <c r="I8" s="155">
        <v>16.900000000000002</v>
      </c>
      <c r="J8" s="160">
        <v>17</v>
      </c>
      <c r="K8" s="160">
        <v>17.1</v>
      </c>
      <c r="L8" s="114">
        <v>17.1</v>
      </c>
      <c r="M8" s="160">
        <v>17.200000000000003</v>
      </c>
      <c r="N8" s="192">
        <v>16</v>
      </c>
      <c r="O8" s="160">
        <v>16.1</v>
      </c>
      <c r="P8" s="160">
        <v>16.200000000000003</v>
      </c>
      <c r="Q8" s="160">
        <v>16.3</v>
      </c>
      <c r="R8" s="160">
        <v>16.400000000000002</v>
      </c>
      <c r="S8" s="191">
        <v>16.4</v>
      </c>
      <c r="T8" s="191">
        <v>16.4</v>
      </c>
      <c r="U8" s="209">
        <v>16.5</v>
      </c>
      <c r="V8" s="209">
        <v>16.6</v>
      </c>
      <c r="W8" s="206">
        <v>16.6</v>
      </c>
      <c r="X8" s="209">
        <v>16.700000000000003</v>
      </c>
      <c r="Y8" s="210">
        <v>16.700000000000003</v>
      </c>
      <c r="Z8" s="209">
        <v>16.800000000000004</v>
      </c>
      <c r="AA8" s="228">
        <v>16.900000000000002</v>
      </c>
      <c r="AB8" s="224">
        <v>16.9</v>
      </c>
      <c r="AC8" s="224">
        <v>16.9</v>
      </c>
      <c r="AD8" s="224">
        <v>16.9</v>
      </c>
      <c r="AE8" s="224">
        <v>16.9</v>
      </c>
      <c r="AF8" s="224">
        <v>16.9</v>
      </c>
      <c r="AG8" s="224">
        <v>16.9</v>
      </c>
      <c r="AH8" s="240">
        <v>16.9</v>
      </c>
      <c r="AI8" s="183">
        <v>16.9</v>
      </c>
      <c r="AJ8" s="224">
        <v>16.9</v>
      </c>
      <c r="AK8" s="224">
        <v>16.9</v>
      </c>
      <c r="AL8" s="183">
        <v>16.9</v>
      </c>
      <c r="AM8" s="228">
        <v>17</v>
      </c>
      <c r="AN8" s="228">
        <v>17.1</v>
      </c>
      <c r="AO8" s="228">
        <v>17.200000000000003</v>
      </c>
      <c r="AP8" s="228">
        <v>17.3</v>
      </c>
      <c r="AQ8" s="227">
        <v>17.3</v>
      </c>
      <c r="AR8" s="183">
        <v>17.3</v>
      </c>
      <c r="AS8" s="265">
        <v>17.3</v>
      </c>
      <c r="AT8" s="183">
        <v>17.3</v>
      </c>
      <c r="AU8" s="183">
        <v>17.3</v>
      </c>
      <c r="AV8" s="227">
        <v>17.3</v>
      </c>
      <c r="AW8" s="228">
        <v>17.400000000000002</v>
      </c>
      <c r="AX8" s="228">
        <v>17.500000000000004</v>
      </c>
      <c r="AY8" s="183">
        <v>17.500000000000004</v>
      </c>
      <c r="AZ8" s="183">
        <v>17.500000000000004</v>
      </c>
      <c r="BA8" s="224">
        <v>17.500000000000004</v>
      </c>
      <c r="BB8" s="183">
        <v>17.500000000000004</v>
      </c>
      <c r="BC8" s="183">
        <v>17.500000000000004</v>
      </c>
    </row>
    <row r="9" spans="1:55" ht="15.75" thickBot="1">
      <c r="A9">
        <v>1</v>
      </c>
      <c r="B9" t="str">
        <f>cartescoreCAM!I182</f>
        <v>PThi</v>
      </c>
      <c r="C9" s="120">
        <f>cartescoreCAM!N182</f>
        <v>24.800000000000008</v>
      </c>
      <c r="E9" s="110" t="s">
        <v>49</v>
      </c>
      <c r="F9" s="135">
        <f>'parties jouées'!H$6</f>
        <v>26.6</v>
      </c>
      <c r="G9" s="148">
        <f>'parties jouées'!I$6</f>
        <v>26.6</v>
      </c>
      <c r="H9" s="152">
        <v>24.7</v>
      </c>
      <c r="I9" s="155">
        <v>24.8</v>
      </c>
      <c r="J9" s="114">
        <v>24.8</v>
      </c>
      <c r="K9" s="171">
        <v>24.8</v>
      </c>
      <c r="L9" s="114">
        <v>24.8</v>
      </c>
      <c r="M9" s="160">
        <v>24.900000000000002</v>
      </c>
      <c r="N9" s="114">
        <v>24.9</v>
      </c>
      <c r="O9" s="160">
        <v>25</v>
      </c>
      <c r="P9" s="160">
        <v>25.1</v>
      </c>
      <c r="Q9" s="114">
        <v>25.1</v>
      </c>
      <c r="R9" s="114">
        <v>25.1</v>
      </c>
      <c r="S9" s="160">
        <v>25.200000000000003</v>
      </c>
      <c r="T9" s="160">
        <v>25.3</v>
      </c>
      <c r="U9" s="209">
        <v>25.400000000000002</v>
      </c>
      <c r="V9" s="206">
        <v>25.4</v>
      </c>
      <c r="W9" s="206">
        <v>25.4</v>
      </c>
      <c r="X9" s="209">
        <v>25.5</v>
      </c>
      <c r="Y9" s="209">
        <v>25.6</v>
      </c>
      <c r="Z9" s="209">
        <v>25.700000000000003</v>
      </c>
      <c r="AA9" s="228">
        <v>27.9</v>
      </c>
      <c r="AB9" s="224">
        <v>27.9</v>
      </c>
      <c r="AC9" s="224">
        <v>27.9</v>
      </c>
      <c r="AD9" s="224">
        <v>27.9</v>
      </c>
      <c r="AE9" s="224">
        <v>27.9</v>
      </c>
      <c r="AF9" s="224">
        <v>27.9</v>
      </c>
      <c r="AG9" s="227">
        <v>27.9</v>
      </c>
      <c r="AH9" s="239">
        <v>28.099999999999998</v>
      </c>
      <c r="AI9" s="227">
        <v>28.1</v>
      </c>
      <c r="AJ9" s="228">
        <v>28.3</v>
      </c>
      <c r="AK9" s="227">
        <v>28.3</v>
      </c>
      <c r="AL9" s="183">
        <v>28.3</v>
      </c>
      <c r="AM9" s="226">
        <v>24.8</v>
      </c>
      <c r="AN9" s="224">
        <v>24.8</v>
      </c>
      <c r="AO9" s="183">
        <v>24.8</v>
      </c>
      <c r="AP9" s="228">
        <v>24.900000000000002</v>
      </c>
      <c r="AQ9" s="228">
        <v>25</v>
      </c>
      <c r="AR9" s="228">
        <v>25.1</v>
      </c>
      <c r="AS9" s="265">
        <v>25.1</v>
      </c>
      <c r="AT9" s="227">
        <v>25.1</v>
      </c>
      <c r="AU9" s="228">
        <v>25.200000000000003</v>
      </c>
      <c r="AV9" s="226">
        <v>24.400000000000002</v>
      </c>
      <c r="AW9" s="183">
        <v>24.400000000000002</v>
      </c>
      <c r="AX9" s="228">
        <v>24.500000000000004</v>
      </c>
      <c r="AY9" s="228">
        <v>24.600000000000005</v>
      </c>
      <c r="AZ9" s="228">
        <v>24.700000000000006</v>
      </c>
      <c r="BA9" s="224">
        <v>24.700000000000006</v>
      </c>
      <c r="BB9" s="228">
        <v>24.800000000000008</v>
      </c>
      <c r="BC9" s="183">
        <v>24.800000000000008</v>
      </c>
    </row>
    <row r="10" spans="1:55" ht="15.75" thickBot="1">
      <c r="A10">
        <v>1</v>
      </c>
      <c r="B10" t="str">
        <f>cartescoreCAM!I183</f>
        <v>JRou</v>
      </c>
      <c r="C10" s="120">
        <f>cartescoreCAM!N183</f>
        <v>23.100000000000005</v>
      </c>
      <c r="E10" s="110" t="s">
        <v>82</v>
      </c>
      <c r="F10" s="135">
        <f>'parties jouées'!I$6</f>
        <v>26.6</v>
      </c>
      <c r="G10" s="148">
        <v>26.6</v>
      </c>
      <c r="H10" s="152">
        <v>26.6</v>
      </c>
      <c r="I10" s="155">
        <v>26.8</v>
      </c>
      <c r="J10" s="114">
        <v>26.8</v>
      </c>
      <c r="K10" s="171">
        <v>26.8</v>
      </c>
      <c r="L10" s="114">
        <v>27</v>
      </c>
      <c r="M10" s="114">
        <v>26.8</v>
      </c>
      <c r="N10" s="114">
        <v>26.8</v>
      </c>
      <c r="O10" s="114">
        <v>26.8</v>
      </c>
      <c r="P10" s="197">
        <v>26.8</v>
      </c>
      <c r="Q10" s="114">
        <v>26.8</v>
      </c>
      <c r="R10" s="114">
        <v>26.8</v>
      </c>
      <c r="S10" s="114">
        <v>26.8</v>
      </c>
      <c r="T10" s="114">
        <v>26.8</v>
      </c>
      <c r="U10" s="209">
        <v>27</v>
      </c>
      <c r="V10" s="209">
        <v>27.2</v>
      </c>
      <c r="W10" s="206">
        <v>27.2</v>
      </c>
      <c r="X10" s="209">
        <v>27.4</v>
      </c>
      <c r="Y10" s="210">
        <v>27.4</v>
      </c>
      <c r="Z10" s="210">
        <v>27.4</v>
      </c>
      <c r="AA10" s="226">
        <v>25.9</v>
      </c>
      <c r="AB10" s="226">
        <v>25.099999999999998</v>
      </c>
      <c r="AC10" s="227">
        <v>25.1</v>
      </c>
      <c r="AD10" s="224">
        <v>25.1</v>
      </c>
      <c r="AE10" s="224">
        <v>25.1</v>
      </c>
      <c r="AF10" s="224">
        <v>25.1</v>
      </c>
      <c r="AG10" s="224">
        <v>25.1</v>
      </c>
      <c r="AH10" s="240">
        <v>25.1</v>
      </c>
      <c r="AI10" s="183">
        <v>25.1</v>
      </c>
      <c r="AJ10" s="227">
        <v>25.1</v>
      </c>
      <c r="AK10" s="224">
        <v>25.1</v>
      </c>
      <c r="AL10" s="226">
        <v>24.3</v>
      </c>
      <c r="AM10" s="226">
        <v>23.5</v>
      </c>
      <c r="AN10" s="224">
        <v>23.5</v>
      </c>
      <c r="AO10" s="228">
        <v>23.6</v>
      </c>
      <c r="AP10" s="228">
        <v>23.700000000000003</v>
      </c>
      <c r="AQ10" s="228">
        <v>23.8</v>
      </c>
      <c r="AR10" s="228">
        <v>23.900000000000002</v>
      </c>
      <c r="AS10" s="183">
        <v>23.900000000000002</v>
      </c>
      <c r="AT10" s="226">
        <v>22.7</v>
      </c>
      <c r="AU10" s="228">
        <v>22.8</v>
      </c>
      <c r="AV10" s="227">
        <v>22.8</v>
      </c>
      <c r="AW10" s="228">
        <v>22.900000000000002</v>
      </c>
      <c r="AX10" s="228">
        <v>23.000000000000004</v>
      </c>
      <c r="AY10" s="183">
        <v>23.000000000000004</v>
      </c>
      <c r="AZ10" s="183">
        <v>23.000000000000004</v>
      </c>
      <c r="BA10" s="228">
        <v>23.100000000000005</v>
      </c>
      <c r="BB10" s="183">
        <v>23.100000000000005</v>
      </c>
      <c r="BC10" s="183">
        <v>23.100000000000005</v>
      </c>
    </row>
    <row r="11" spans="1:55" ht="15.75" thickBot="1">
      <c r="A11">
        <v>1</v>
      </c>
      <c r="B11" t="str">
        <f>cartescoreCAM!I184</f>
        <v>GDub</v>
      </c>
      <c r="C11" s="120">
        <f>cartescoreCAM!N184</f>
        <v>18.70000000000001</v>
      </c>
      <c r="E11" s="110" t="s">
        <v>94</v>
      </c>
      <c r="F11" s="135">
        <f>'parties jouées'!J$6</f>
        <v>34.5</v>
      </c>
      <c r="G11" s="148">
        <v>34.5</v>
      </c>
      <c r="H11" s="152">
        <v>19.8</v>
      </c>
      <c r="I11" s="155">
        <v>19.900000000000002</v>
      </c>
      <c r="J11" s="114">
        <v>19.9</v>
      </c>
      <c r="K11" s="171">
        <v>19.9</v>
      </c>
      <c r="L11" s="160">
        <v>20</v>
      </c>
      <c r="M11" s="160">
        <v>20.1</v>
      </c>
      <c r="N11" s="114">
        <v>20.1</v>
      </c>
      <c r="O11" s="196">
        <v>20.1</v>
      </c>
      <c r="P11" s="197">
        <v>20.1</v>
      </c>
      <c r="Q11" s="191">
        <v>20.1</v>
      </c>
      <c r="R11" s="160">
        <v>20.200000000000003</v>
      </c>
      <c r="S11" s="191">
        <v>20.2</v>
      </c>
      <c r="T11" s="160">
        <v>20.3</v>
      </c>
      <c r="U11" s="210">
        <v>20.3</v>
      </c>
      <c r="V11" s="209">
        <v>20.400000000000002</v>
      </c>
      <c r="W11" s="206">
        <v>20.4</v>
      </c>
      <c r="X11" s="209">
        <v>20.5</v>
      </c>
      <c r="Y11" s="210">
        <v>20.5</v>
      </c>
      <c r="Z11" s="207">
        <v>20.5</v>
      </c>
      <c r="AA11" s="224">
        <v>20.5</v>
      </c>
      <c r="AB11" s="224">
        <v>20.5</v>
      </c>
      <c r="AC11" s="224">
        <v>20.5</v>
      </c>
      <c r="AD11" s="224">
        <v>20.5</v>
      </c>
      <c r="AE11" s="224">
        <v>20.5</v>
      </c>
      <c r="AF11" s="224">
        <v>20.5</v>
      </c>
      <c r="AG11" s="224">
        <v>20.5</v>
      </c>
      <c r="AH11" s="240">
        <v>20.5</v>
      </c>
      <c r="AI11" s="183">
        <v>20.5</v>
      </c>
      <c r="AJ11" s="224">
        <v>20.5</v>
      </c>
      <c r="AK11" s="224">
        <v>20.5</v>
      </c>
      <c r="AL11" s="183">
        <v>20.5</v>
      </c>
      <c r="AM11" s="224">
        <v>20.5</v>
      </c>
      <c r="AN11" s="224">
        <v>20.5</v>
      </c>
      <c r="AO11" s="183">
        <v>20.5</v>
      </c>
      <c r="AP11" s="183">
        <v>20.5</v>
      </c>
      <c r="AQ11" s="183">
        <v>20.5</v>
      </c>
      <c r="AR11" s="227">
        <v>20.5</v>
      </c>
      <c r="AS11" s="265">
        <v>20.5</v>
      </c>
      <c r="AT11" s="227">
        <v>20.5</v>
      </c>
      <c r="AU11" s="227">
        <v>20.5</v>
      </c>
      <c r="AV11" s="226">
        <v>18.1</v>
      </c>
      <c r="AW11" s="227">
        <v>18.1</v>
      </c>
      <c r="AX11" s="228">
        <v>18.200000000000003</v>
      </c>
      <c r="AY11" s="228">
        <v>18.300000000000004</v>
      </c>
      <c r="AZ11" s="228">
        <v>18.400000000000006</v>
      </c>
      <c r="BA11" s="228">
        <v>18.500000000000007</v>
      </c>
      <c r="BB11" s="228">
        <v>18.60000000000001</v>
      </c>
      <c r="BC11" s="228">
        <v>18.70000000000001</v>
      </c>
    </row>
    <row r="12" spans="1:55" ht="15.75" thickBot="1">
      <c r="A12">
        <v>1</v>
      </c>
      <c r="B12" t="str">
        <f>cartescoreCAM!I185</f>
        <v>GDign</v>
      </c>
      <c r="C12" s="120">
        <f>cartescoreCAM!N185</f>
        <v>12.299999999999999</v>
      </c>
      <c r="E12" s="110" t="s">
        <v>101</v>
      </c>
      <c r="F12" s="135"/>
      <c r="G12" s="148">
        <v>11.9</v>
      </c>
      <c r="H12" s="152">
        <v>11.6</v>
      </c>
      <c r="I12" s="151"/>
      <c r="J12" s="160">
        <v>11.7</v>
      </c>
      <c r="K12" s="160">
        <v>11.799999999999999</v>
      </c>
      <c r="L12" s="160">
        <v>11.9</v>
      </c>
      <c r="M12" s="114">
        <v>11.9</v>
      </c>
      <c r="N12" s="114">
        <v>11.9</v>
      </c>
      <c r="O12" s="114">
        <v>11.9</v>
      </c>
      <c r="P12" s="197">
        <v>11.9</v>
      </c>
      <c r="Q12" s="114">
        <v>11.9</v>
      </c>
      <c r="R12" s="114">
        <v>11.9</v>
      </c>
      <c r="S12" s="114">
        <v>11.9</v>
      </c>
      <c r="T12" s="114">
        <v>11.9</v>
      </c>
      <c r="U12" s="206">
        <v>11.9</v>
      </c>
      <c r="V12" s="206">
        <v>11.9</v>
      </c>
      <c r="W12" s="206">
        <v>11.9</v>
      </c>
      <c r="X12" s="207">
        <v>11.9</v>
      </c>
      <c r="Y12" s="207">
        <v>11.9</v>
      </c>
      <c r="Z12" s="207">
        <v>11.9</v>
      </c>
      <c r="AA12" s="228">
        <v>12</v>
      </c>
      <c r="AB12" s="224">
        <v>12</v>
      </c>
      <c r="AC12" s="224">
        <v>12</v>
      </c>
      <c r="AD12" s="224">
        <v>12</v>
      </c>
      <c r="AE12" s="224">
        <v>12</v>
      </c>
      <c r="AF12" s="224">
        <v>12</v>
      </c>
      <c r="AG12" s="224">
        <v>12</v>
      </c>
      <c r="AH12" s="240">
        <v>12</v>
      </c>
      <c r="AI12" s="183">
        <v>12</v>
      </c>
      <c r="AJ12" s="224">
        <v>12</v>
      </c>
      <c r="AK12" s="224">
        <v>12</v>
      </c>
      <c r="AL12" s="183">
        <v>12</v>
      </c>
      <c r="AM12" s="224">
        <v>12</v>
      </c>
      <c r="AN12" s="224">
        <v>12</v>
      </c>
      <c r="AO12" s="183">
        <v>12</v>
      </c>
      <c r="AP12" s="183">
        <v>12</v>
      </c>
      <c r="AQ12" s="228">
        <v>12.1</v>
      </c>
      <c r="AR12" s="183">
        <v>12.1</v>
      </c>
      <c r="AS12" s="183">
        <v>12.1</v>
      </c>
      <c r="AT12" s="228">
        <v>12.2</v>
      </c>
      <c r="AU12" s="228">
        <v>12.299999999999999</v>
      </c>
      <c r="AV12" s="183">
        <v>12.299999999999999</v>
      </c>
      <c r="AW12" s="183">
        <v>12.299999999999999</v>
      </c>
      <c r="AX12" s="183">
        <v>12.299999999999999</v>
      </c>
      <c r="AY12" s="183">
        <v>12.299999999999999</v>
      </c>
      <c r="AZ12" s="183">
        <v>12.299999999999999</v>
      </c>
      <c r="BA12" s="224">
        <v>12.299999999999999</v>
      </c>
      <c r="BB12" s="183">
        <v>12.299999999999999</v>
      </c>
      <c r="BC12" s="183">
        <v>12.299999999999999</v>
      </c>
    </row>
    <row r="13" spans="1:55" ht="15.75" thickBot="1">
      <c r="A13">
        <v>1</v>
      </c>
      <c r="B13" t="str">
        <f>cartescoreCAM!I186</f>
        <v>MLeo</v>
      </c>
      <c r="C13" s="120">
        <f>cartescoreCAM!N186</f>
        <v>28.099999999999998</v>
      </c>
      <c r="E13" s="110" t="s">
        <v>102</v>
      </c>
      <c r="F13" s="135"/>
      <c r="G13" s="148">
        <v>30.6</v>
      </c>
      <c r="H13" s="152">
        <v>30.6</v>
      </c>
      <c r="I13" s="151"/>
      <c r="J13" s="160">
        <v>30.8</v>
      </c>
      <c r="K13" s="114">
        <v>30.8</v>
      </c>
      <c r="L13" s="160">
        <v>31</v>
      </c>
      <c r="M13" s="114">
        <v>31</v>
      </c>
      <c r="N13" s="114">
        <v>31</v>
      </c>
      <c r="O13" s="160">
        <v>31.2</v>
      </c>
      <c r="P13" s="160">
        <v>31.4</v>
      </c>
      <c r="Q13" s="114">
        <v>31.4</v>
      </c>
      <c r="R13" s="114">
        <v>31.4</v>
      </c>
      <c r="S13" s="191">
        <v>31.4</v>
      </c>
      <c r="T13" s="160">
        <v>31.599999999999998</v>
      </c>
      <c r="U13" s="206">
        <v>31.6</v>
      </c>
      <c r="V13" s="209">
        <v>31.8</v>
      </c>
      <c r="W13" s="206">
        <v>31.8</v>
      </c>
      <c r="X13" s="207">
        <v>31.8</v>
      </c>
      <c r="Y13" s="220">
        <v>27.8</v>
      </c>
      <c r="Z13" s="207">
        <v>27.8</v>
      </c>
      <c r="AA13" s="224">
        <v>27.8</v>
      </c>
      <c r="AB13" s="224">
        <v>27.8</v>
      </c>
      <c r="AC13" s="224">
        <v>27.8</v>
      </c>
      <c r="AD13" s="224">
        <v>27.8</v>
      </c>
      <c r="AE13" s="224">
        <v>27.8</v>
      </c>
      <c r="AF13" s="224">
        <v>27.8</v>
      </c>
      <c r="AG13" s="227">
        <v>27.8</v>
      </c>
      <c r="AH13" s="240">
        <v>27.8</v>
      </c>
      <c r="AI13" s="183">
        <v>27.8</v>
      </c>
      <c r="AJ13" s="227">
        <v>27.8</v>
      </c>
      <c r="AK13" s="228">
        <v>28</v>
      </c>
      <c r="AL13" s="251">
        <v>28</v>
      </c>
      <c r="AM13" s="224">
        <v>28</v>
      </c>
      <c r="AN13" s="224">
        <v>28</v>
      </c>
      <c r="AO13" s="228">
        <v>28.2</v>
      </c>
      <c r="AP13" s="226">
        <v>27.7</v>
      </c>
      <c r="AQ13" s="183">
        <v>27.7</v>
      </c>
      <c r="AR13" s="183">
        <v>27.7</v>
      </c>
      <c r="AS13" s="183">
        <v>27.7</v>
      </c>
      <c r="AT13" s="228">
        <v>27.9</v>
      </c>
      <c r="AU13" s="183">
        <v>27.9</v>
      </c>
      <c r="AV13" s="183">
        <v>27.9</v>
      </c>
      <c r="AW13" s="183">
        <v>27.9</v>
      </c>
      <c r="AX13" s="183">
        <v>27.9</v>
      </c>
      <c r="AY13" s="183">
        <v>27.9</v>
      </c>
      <c r="AZ13" s="183">
        <v>27.9</v>
      </c>
      <c r="BA13" s="228">
        <v>28.099999999999998</v>
      </c>
      <c r="BB13" s="183">
        <v>28.099999999999998</v>
      </c>
      <c r="BC13" s="183">
        <v>28.099999999999998</v>
      </c>
    </row>
    <row r="14" spans="1:55" ht="15.75" thickBot="1">
      <c r="A14">
        <v>1</v>
      </c>
      <c r="B14" t="str">
        <f>cartescoreCAM!I187</f>
        <v>ETal</v>
      </c>
      <c r="C14" s="120">
        <f>cartescoreCAM!N187</f>
        <v>4.6</v>
      </c>
      <c r="E14" s="110" t="s">
        <v>103</v>
      </c>
      <c r="F14" s="135"/>
      <c r="G14" s="148">
        <v>4.9</v>
      </c>
      <c r="H14" s="152">
        <v>4.9</v>
      </c>
      <c r="I14" s="151"/>
      <c r="J14" s="160">
        <v>5</v>
      </c>
      <c r="K14" s="114">
        <v>5</v>
      </c>
      <c r="L14" s="160">
        <v>5.1</v>
      </c>
      <c r="M14" s="114">
        <v>5.1</v>
      </c>
      <c r="N14" s="114">
        <v>5.1</v>
      </c>
      <c r="O14" s="114">
        <v>5.1</v>
      </c>
      <c r="P14" s="197">
        <v>5.1</v>
      </c>
      <c r="Q14" s="114">
        <v>5.1</v>
      </c>
      <c r="R14" s="114">
        <v>5.1</v>
      </c>
      <c r="S14" s="114">
        <v>5.1</v>
      </c>
      <c r="T14" s="114">
        <v>5.1</v>
      </c>
      <c r="U14" s="206">
        <v>5.1</v>
      </c>
      <c r="V14" s="206">
        <v>5.1</v>
      </c>
      <c r="W14" s="209">
        <v>5.199999999999999</v>
      </c>
      <c r="X14" s="207">
        <v>5.2</v>
      </c>
      <c r="Y14" s="207">
        <v>5.2</v>
      </c>
      <c r="Z14" s="207">
        <v>5.2</v>
      </c>
      <c r="AA14" s="227">
        <v>5.2</v>
      </c>
      <c r="AB14" s="228">
        <v>5.3</v>
      </c>
      <c r="AC14" s="224">
        <v>5.3</v>
      </c>
      <c r="AD14" s="226">
        <v>4.5</v>
      </c>
      <c r="AE14" s="227">
        <v>4.5</v>
      </c>
      <c r="AF14" s="227">
        <v>4.5</v>
      </c>
      <c r="AG14" s="227">
        <v>4.5</v>
      </c>
      <c r="AH14" s="239">
        <v>4.6</v>
      </c>
      <c r="AI14" s="183">
        <v>4.6</v>
      </c>
      <c r="AJ14" s="224">
        <v>4.6</v>
      </c>
      <c r="AK14" s="224">
        <v>4.6</v>
      </c>
      <c r="AL14" s="183">
        <v>4.6</v>
      </c>
      <c r="AM14" s="224">
        <v>4.6</v>
      </c>
      <c r="AN14" s="224">
        <v>4.6</v>
      </c>
      <c r="AO14" s="227">
        <v>4.6</v>
      </c>
      <c r="AP14" s="232">
        <v>4.6</v>
      </c>
      <c r="AQ14" s="183">
        <v>4.6</v>
      </c>
      <c r="AR14" s="183">
        <v>4.6</v>
      </c>
      <c r="AS14" s="265">
        <v>4.6</v>
      </c>
      <c r="AT14" s="183">
        <v>4.6</v>
      </c>
      <c r="AU14" s="183">
        <v>4.6</v>
      </c>
      <c r="AV14" s="183">
        <v>4.6</v>
      </c>
      <c r="AW14" s="183">
        <v>4.6</v>
      </c>
      <c r="AX14" s="183">
        <v>4.6</v>
      </c>
      <c r="AY14" s="183">
        <v>4.6</v>
      </c>
      <c r="AZ14" s="183">
        <v>4.6</v>
      </c>
      <c r="BA14" s="224">
        <v>4.6</v>
      </c>
      <c r="BB14" s="183">
        <v>4.6</v>
      </c>
      <c r="BC14" s="183">
        <v>4.6</v>
      </c>
    </row>
    <row r="15" spans="1:55" ht="15.75" thickBot="1">
      <c r="A15">
        <v>1</v>
      </c>
      <c r="B15" t="str">
        <f>cartescoreCAM!I188</f>
        <v>CLeo</v>
      </c>
      <c r="C15" s="120">
        <f>cartescoreCAM!N188</f>
        <v>18.800000000000004</v>
      </c>
      <c r="E15" s="110" t="s">
        <v>104</v>
      </c>
      <c r="F15" s="135"/>
      <c r="G15" s="148">
        <v>22.7</v>
      </c>
      <c r="H15" s="152">
        <v>22.7</v>
      </c>
      <c r="I15" s="151"/>
      <c r="J15" s="160">
        <v>22.8</v>
      </c>
      <c r="K15" s="114">
        <v>22.8</v>
      </c>
      <c r="L15" s="171">
        <v>22.8</v>
      </c>
      <c r="M15" s="114">
        <v>22.8</v>
      </c>
      <c r="N15" s="114">
        <v>22.8</v>
      </c>
      <c r="O15" s="160">
        <v>22.900000000000002</v>
      </c>
      <c r="P15" s="171">
        <v>22.9</v>
      </c>
      <c r="Q15" s="114">
        <v>22.9</v>
      </c>
      <c r="R15" s="114">
        <v>22.9</v>
      </c>
      <c r="S15" s="160">
        <v>23</v>
      </c>
      <c r="T15" s="171">
        <v>23</v>
      </c>
      <c r="U15" s="206">
        <v>23</v>
      </c>
      <c r="V15" s="210">
        <v>23</v>
      </c>
      <c r="W15" s="206">
        <v>23</v>
      </c>
      <c r="X15" s="207">
        <v>23</v>
      </c>
      <c r="Y15" s="210">
        <v>23</v>
      </c>
      <c r="Z15" s="207">
        <v>23</v>
      </c>
      <c r="AA15" s="224">
        <v>23</v>
      </c>
      <c r="AB15" s="224">
        <v>23</v>
      </c>
      <c r="AC15" s="224">
        <v>23</v>
      </c>
      <c r="AD15" s="224">
        <v>23</v>
      </c>
      <c r="AE15" s="224">
        <v>23</v>
      </c>
      <c r="AF15" s="224">
        <v>23</v>
      </c>
      <c r="AG15" s="226">
        <v>20.2</v>
      </c>
      <c r="AH15" s="240">
        <v>20.2</v>
      </c>
      <c r="AI15" s="183">
        <v>20.2</v>
      </c>
      <c r="AJ15" s="228">
        <v>20.3</v>
      </c>
      <c r="AK15" s="227">
        <v>20.3</v>
      </c>
      <c r="AL15" s="226">
        <v>19.900000000000002</v>
      </c>
      <c r="AM15" s="224">
        <v>19.9</v>
      </c>
      <c r="AN15" s="224">
        <v>19.9</v>
      </c>
      <c r="AO15" s="226">
        <v>19.099999999999998</v>
      </c>
      <c r="AP15" s="226">
        <v>18.3</v>
      </c>
      <c r="AQ15" s="228">
        <v>18.400000000000002</v>
      </c>
      <c r="AR15" s="183">
        <v>18.4</v>
      </c>
      <c r="AS15" s="183">
        <v>18.4</v>
      </c>
      <c r="AT15" s="228">
        <v>18.5</v>
      </c>
      <c r="AU15" s="183">
        <v>18.5</v>
      </c>
      <c r="AV15" s="183">
        <v>18.5</v>
      </c>
      <c r="AW15" s="228">
        <v>18.6</v>
      </c>
      <c r="AX15" s="183">
        <v>18.6</v>
      </c>
      <c r="AY15" s="228">
        <v>18.700000000000003</v>
      </c>
      <c r="AZ15" s="183">
        <v>18.700000000000003</v>
      </c>
      <c r="BA15" s="228">
        <v>18.800000000000004</v>
      </c>
      <c r="BB15" s="183">
        <v>18.800000000000004</v>
      </c>
      <c r="BC15" s="183">
        <v>18.800000000000004</v>
      </c>
    </row>
    <row r="16" spans="1:55" ht="15.75" thickBot="1">
      <c r="A16">
        <v>1</v>
      </c>
      <c r="B16" t="str">
        <f>cartescoreCAM!I189</f>
        <v>PRoq</v>
      </c>
      <c r="C16" s="120">
        <f>cartescoreCAM!N189</f>
        <v>14.799999999999999</v>
      </c>
      <c r="E16" s="110" t="s">
        <v>105</v>
      </c>
      <c r="F16" s="135"/>
      <c r="G16" s="148">
        <v>17.8</v>
      </c>
      <c r="H16" s="152">
        <v>13.5</v>
      </c>
      <c r="I16" s="151"/>
      <c r="J16" s="160">
        <v>13.6</v>
      </c>
      <c r="K16" s="114">
        <v>13.6</v>
      </c>
      <c r="L16" s="114">
        <v>13.6</v>
      </c>
      <c r="M16" s="114">
        <v>13.6</v>
      </c>
      <c r="N16" s="114">
        <v>13.6</v>
      </c>
      <c r="O16" s="114">
        <v>13.6</v>
      </c>
      <c r="P16" s="160">
        <v>13.7</v>
      </c>
      <c r="Q16" s="114">
        <v>13.7</v>
      </c>
      <c r="R16" s="114">
        <v>13.7</v>
      </c>
      <c r="S16" s="160">
        <v>13.799999999999999</v>
      </c>
      <c r="T16" s="114">
        <v>13.8</v>
      </c>
      <c r="U16" s="206">
        <v>13.8</v>
      </c>
      <c r="V16" s="206">
        <v>13.8</v>
      </c>
      <c r="W16" s="206">
        <v>13.8</v>
      </c>
      <c r="X16" s="207">
        <v>13.8</v>
      </c>
      <c r="Y16" s="209">
        <v>13.9</v>
      </c>
      <c r="Z16" s="209">
        <v>14</v>
      </c>
      <c r="AA16" s="224">
        <v>14</v>
      </c>
      <c r="AB16" s="224">
        <v>14</v>
      </c>
      <c r="AC16" s="224">
        <v>14</v>
      </c>
      <c r="AD16" s="224">
        <v>14</v>
      </c>
      <c r="AE16" s="228">
        <v>14.1</v>
      </c>
      <c r="AF16" s="224">
        <v>14.1</v>
      </c>
      <c r="AG16" s="224">
        <v>14.1</v>
      </c>
      <c r="AH16" s="240">
        <v>14.1</v>
      </c>
      <c r="AI16" s="183">
        <v>14.1</v>
      </c>
      <c r="AJ16" s="224">
        <v>14.1</v>
      </c>
      <c r="AK16" s="224">
        <v>14.1</v>
      </c>
      <c r="AL16" s="183">
        <v>14.1</v>
      </c>
      <c r="AM16" s="224">
        <v>14.1</v>
      </c>
      <c r="AN16" s="224">
        <v>14.1</v>
      </c>
      <c r="AO16" s="228">
        <v>14.2</v>
      </c>
      <c r="AP16" s="228">
        <v>14.299999999999999</v>
      </c>
      <c r="AQ16" s="228">
        <v>14.4</v>
      </c>
      <c r="AR16" s="228">
        <v>14.5</v>
      </c>
      <c r="AS16" s="183">
        <v>14.5</v>
      </c>
      <c r="AT16" s="183">
        <v>14.5</v>
      </c>
      <c r="AU16" s="183">
        <v>14.5</v>
      </c>
      <c r="AV16" s="227">
        <v>14.5</v>
      </c>
      <c r="AW16" s="228">
        <v>14.6</v>
      </c>
      <c r="AX16" s="183">
        <v>14.6</v>
      </c>
      <c r="AY16" s="183">
        <v>14.6</v>
      </c>
      <c r="AZ16" s="228">
        <v>14.7</v>
      </c>
      <c r="BA16" s="227">
        <v>14.7</v>
      </c>
      <c r="BB16" s="228">
        <v>14.799999999999999</v>
      </c>
      <c r="BC16" s="183">
        <v>14.799999999999999</v>
      </c>
    </row>
    <row r="17" spans="1:55" ht="15.75" thickBot="1">
      <c r="A17">
        <v>1</v>
      </c>
      <c r="B17" t="str">
        <f>cartescoreCAM!I190</f>
        <v>JPCho</v>
      </c>
      <c r="C17" s="120">
        <f>cartescoreCAM!N190</f>
        <v>21.900000000000006</v>
      </c>
      <c r="E17" s="110" t="s">
        <v>108</v>
      </c>
      <c r="F17" s="135"/>
      <c r="G17" s="148">
        <v>22.1</v>
      </c>
      <c r="H17" s="152">
        <v>19.1</v>
      </c>
      <c r="I17" s="151"/>
      <c r="J17" s="114"/>
      <c r="K17" s="114">
        <v>22.1</v>
      </c>
      <c r="L17" s="114">
        <v>22.1</v>
      </c>
      <c r="M17" s="160">
        <v>22.200000000000003</v>
      </c>
      <c r="N17" s="114">
        <v>22.2</v>
      </c>
      <c r="O17" s="114">
        <v>22.2</v>
      </c>
      <c r="P17" s="197">
        <v>22.2</v>
      </c>
      <c r="Q17" s="114">
        <v>22.2</v>
      </c>
      <c r="R17" s="114">
        <v>22.2</v>
      </c>
      <c r="S17" s="191">
        <v>22.2</v>
      </c>
      <c r="T17" s="114">
        <v>22.2</v>
      </c>
      <c r="U17" s="206">
        <v>22.2</v>
      </c>
      <c r="V17" s="206">
        <v>22.2</v>
      </c>
      <c r="W17" s="206">
        <v>22.2</v>
      </c>
      <c r="X17" s="207">
        <v>22.2</v>
      </c>
      <c r="Y17" s="207">
        <v>22.2</v>
      </c>
      <c r="Z17" s="207">
        <v>22.2</v>
      </c>
      <c r="AA17" s="224">
        <v>22.2</v>
      </c>
      <c r="AB17" s="228">
        <v>22.3</v>
      </c>
      <c r="AC17" s="224">
        <v>22.3</v>
      </c>
      <c r="AD17" s="224">
        <v>22.3</v>
      </c>
      <c r="AE17" s="224">
        <v>22.3</v>
      </c>
      <c r="AF17" s="224">
        <v>22.3</v>
      </c>
      <c r="AG17" s="224">
        <v>22.3</v>
      </c>
      <c r="AH17" s="240">
        <v>22.3</v>
      </c>
      <c r="AI17" s="183">
        <v>22.3</v>
      </c>
      <c r="AJ17" s="224">
        <v>22.3</v>
      </c>
      <c r="AK17" s="224">
        <v>22.3</v>
      </c>
      <c r="AL17" s="183">
        <v>22.3</v>
      </c>
      <c r="AM17" s="226">
        <v>21.5</v>
      </c>
      <c r="AN17" s="227">
        <v>21.5</v>
      </c>
      <c r="AO17" s="183">
        <v>21.5</v>
      </c>
      <c r="AP17" s="183">
        <v>21.5</v>
      </c>
      <c r="AQ17" s="183">
        <v>21.5</v>
      </c>
      <c r="AR17" s="183">
        <v>21.5</v>
      </c>
      <c r="AS17" s="265">
        <v>21.5</v>
      </c>
      <c r="AT17" s="183">
        <v>21.5</v>
      </c>
      <c r="AU17" s="228">
        <v>21.6</v>
      </c>
      <c r="AV17" s="183">
        <v>21.6</v>
      </c>
      <c r="AW17" s="183">
        <v>21.6</v>
      </c>
      <c r="AX17" s="228">
        <v>21.700000000000003</v>
      </c>
      <c r="AY17" s="183">
        <v>21.700000000000003</v>
      </c>
      <c r="AZ17" s="228">
        <v>21.800000000000004</v>
      </c>
      <c r="BA17" s="224">
        <v>21.800000000000004</v>
      </c>
      <c r="BB17" s="228">
        <v>21.900000000000006</v>
      </c>
      <c r="BC17" s="183">
        <v>21.900000000000006</v>
      </c>
    </row>
    <row r="18" spans="1:55" ht="15.75" thickBot="1">
      <c r="A18">
        <v>1</v>
      </c>
      <c r="B18" t="str">
        <f>cartescoreCAM!I191</f>
        <v>GPic</v>
      </c>
      <c r="C18" s="120">
        <f>cartescoreCAM!N191</f>
        <v>14.6</v>
      </c>
      <c r="E18" s="110" t="s">
        <v>109</v>
      </c>
      <c r="F18" s="135"/>
      <c r="G18" s="148">
        <v>16.6</v>
      </c>
      <c r="H18" s="152">
        <v>14.5</v>
      </c>
      <c r="I18" s="151"/>
      <c r="J18" s="114"/>
      <c r="K18" s="160">
        <v>14.6</v>
      </c>
      <c r="L18" s="114">
        <v>14.6</v>
      </c>
      <c r="M18" s="114">
        <v>14.6</v>
      </c>
      <c r="N18" s="114">
        <v>14.6</v>
      </c>
      <c r="O18" s="114">
        <v>14.6</v>
      </c>
      <c r="P18" s="197">
        <v>14.6</v>
      </c>
      <c r="Q18" s="114">
        <v>14.6</v>
      </c>
      <c r="R18" s="114">
        <v>14.6</v>
      </c>
      <c r="S18" s="114">
        <v>14.6</v>
      </c>
      <c r="T18" s="114">
        <v>14.6</v>
      </c>
      <c r="U18" s="206">
        <v>14.6</v>
      </c>
      <c r="V18" s="206">
        <v>14.6</v>
      </c>
      <c r="W18" s="206">
        <v>14.6</v>
      </c>
      <c r="X18" s="207">
        <v>14.6</v>
      </c>
      <c r="Y18" s="207">
        <v>14.6</v>
      </c>
      <c r="Z18" s="207">
        <v>14.6</v>
      </c>
      <c r="AA18" s="224">
        <v>14.6</v>
      </c>
      <c r="AB18" s="224">
        <v>14.6</v>
      </c>
      <c r="AC18" s="224">
        <v>14.6</v>
      </c>
      <c r="AD18" s="224">
        <v>14.6</v>
      </c>
      <c r="AE18" s="224">
        <v>14.6</v>
      </c>
      <c r="AF18" s="224">
        <v>14.6</v>
      </c>
      <c r="AG18" s="224">
        <v>14.6</v>
      </c>
      <c r="AH18" s="240">
        <v>14.6</v>
      </c>
      <c r="AI18" s="183">
        <v>14.6</v>
      </c>
      <c r="AJ18" s="224">
        <v>14.6</v>
      </c>
      <c r="AK18" s="224">
        <v>14.6</v>
      </c>
      <c r="AL18" s="183">
        <v>14.6</v>
      </c>
      <c r="AM18" s="224">
        <v>14.6</v>
      </c>
      <c r="AN18" s="224">
        <v>14.6</v>
      </c>
      <c r="AO18" s="183">
        <v>14.6</v>
      </c>
      <c r="AP18" s="183">
        <v>14.6</v>
      </c>
      <c r="AQ18" s="183">
        <v>14.6</v>
      </c>
      <c r="AR18" s="183">
        <v>14.6</v>
      </c>
      <c r="AS18" s="183">
        <v>14.6</v>
      </c>
      <c r="AT18" s="183">
        <v>14.6</v>
      </c>
      <c r="AU18" s="183">
        <v>14.6</v>
      </c>
      <c r="AV18" s="183">
        <v>14.6</v>
      </c>
      <c r="AW18" s="183">
        <v>14.6</v>
      </c>
      <c r="AX18" s="183">
        <v>14.6</v>
      </c>
      <c r="AY18" s="183">
        <v>14.6</v>
      </c>
      <c r="AZ18" s="183">
        <v>14.6</v>
      </c>
      <c r="BA18" s="224">
        <v>14.6</v>
      </c>
      <c r="BB18" s="183">
        <v>14.6</v>
      </c>
      <c r="BC18" s="183">
        <v>14.6</v>
      </c>
    </row>
    <row r="19" spans="1:55" ht="15.75" thickBot="1">
      <c r="A19">
        <v>1</v>
      </c>
      <c r="B19" t="str">
        <f>cartescoreCAM!I192</f>
        <v>EPic</v>
      </c>
      <c r="C19" s="120">
        <f>cartescoreCAM!N192</f>
        <v>28</v>
      </c>
      <c r="E19" s="110" t="s">
        <v>110</v>
      </c>
      <c r="F19" s="135"/>
      <c r="G19" s="148">
        <v>34.2</v>
      </c>
      <c r="H19" s="152">
        <v>34</v>
      </c>
      <c r="I19" s="151"/>
      <c r="J19" s="114"/>
      <c r="K19" s="172">
        <v>28</v>
      </c>
      <c r="L19" s="114">
        <v>28</v>
      </c>
      <c r="M19" s="114">
        <v>28</v>
      </c>
      <c r="N19" s="114">
        <v>28</v>
      </c>
      <c r="O19" s="114">
        <v>28</v>
      </c>
      <c r="P19" s="197">
        <v>28</v>
      </c>
      <c r="Q19" s="114">
        <v>28</v>
      </c>
      <c r="R19" s="114">
        <v>28</v>
      </c>
      <c r="S19" s="114">
        <v>28</v>
      </c>
      <c r="T19" s="114">
        <v>28</v>
      </c>
      <c r="U19" s="206">
        <v>28</v>
      </c>
      <c r="V19" s="206">
        <v>28</v>
      </c>
      <c r="W19" s="206">
        <v>28</v>
      </c>
      <c r="X19" s="207">
        <v>28</v>
      </c>
      <c r="Y19" s="207">
        <v>28</v>
      </c>
      <c r="Z19" s="207">
        <v>28</v>
      </c>
      <c r="AA19" s="224">
        <v>28</v>
      </c>
      <c r="AB19" s="224">
        <v>28</v>
      </c>
      <c r="AC19" s="224">
        <v>28</v>
      </c>
      <c r="AD19" s="224">
        <v>28</v>
      </c>
      <c r="AE19" s="224">
        <v>28</v>
      </c>
      <c r="AF19" s="224">
        <v>28</v>
      </c>
      <c r="AG19" s="224">
        <v>28</v>
      </c>
      <c r="AH19" s="240">
        <v>28</v>
      </c>
      <c r="AI19" s="183">
        <v>28</v>
      </c>
      <c r="AJ19" s="224">
        <v>28</v>
      </c>
      <c r="AK19" s="224">
        <v>28</v>
      </c>
      <c r="AL19" s="183">
        <v>28</v>
      </c>
      <c r="AM19" s="224">
        <v>28</v>
      </c>
      <c r="AN19" s="224">
        <v>28</v>
      </c>
      <c r="AO19" s="183">
        <v>28</v>
      </c>
      <c r="AP19" s="183">
        <v>28</v>
      </c>
      <c r="AQ19" s="183">
        <v>28</v>
      </c>
      <c r="AR19" s="183">
        <v>28</v>
      </c>
      <c r="AS19" s="183">
        <v>28</v>
      </c>
      <c r="AT19" s="183">
        <v>28</v>
      </c>
      <c r="AU19" s="183">
        <v>28</v>
      </c>
      <c r="AV19" s="183">
        <v>28</v>
      </c>
      <c r="AW19" s="183">
        <v>28</v>
      </c>
      <c r="AX19" s="183">
        <v>28</v>
      </c>
      <c r="AY19" s="183">
        <v>28</v>
      </c>
      <c r="AZ19" s="183">
        <v>28</v>
      </c>
      <c r="BA19" s="224">
        <v>28</v>
      </c>
      <c r="BB19" s="183">
        <v>28</v>
      </c>
      <c r="BC19" s="183">
        <v>28</v>
      </c>
    </row>
    <row r="20" spans="1:55" ht="15.75" thickBot="1">
      <c r="A20">
        <v>1</v>
      </c>
      <c r="B20" t="str">
        <f>cartescoreCAM!I193</f>
        <v>JBLef</v>
      </c>
      <c r="C20" s="120">
        <f>cartescoreCAM!N193</f>
        <v>17.40000000000001</v>
      </c>
      <c r="E20" s="110" t="s">
        <v>120</v>
      </c>
      <c r="F20" s="135"/>
      <c r="G20" s="148">
        <v>27.5</v>
      </c>
      <c r="H20" s="152">
        <v>22.9</v>
      </c>
      <c r="I20" s="151"/>
      <c r="J20" s="114"/>
      <c r="K20" s="114"/>
      <c r="L20" s="160">
        <v>23</v>
      </c>
      <c r="M20" s="191">
        <v>23</v>
      </c>
      <c r="N20" s="114">
        <v>23</v>
      </c>
      <c r="O20" s="114">
        <v>23</v>
      </c>
      <c r="P20" s="197">
        <v>23</v>
      </c>
      <c r="Q20" s="160">
        <v>23.1</v>
      </c>
      <c r="R20" s="160">
        <v>23.200000000000003</v>
      </c>
      <c r="S20" s="114">
        <v>23.2</v>
      </c>
      <c r="T20" s="114">
        <v>23.2</v>
      </c>
      <c r="U20" s="209">
        <v>23.3</v>
      </c>
      <c r="V20" s="206">
        <v>23.3</v>
      </c>
      <c r="W20" s="206">
        <v>23.3</v>
      </c>
      <c r="X20" s="207">
        <v>23.3</v>
      </c>
      <c r="Y20" s="207">
        <v>23.3</v>
      </c>
      <c r="Z20" s="210">
        <v>23.3</v>
      </c>
      <c r="AA20" s="228">
        <v>23.400000000000002</v>
      </c>
      <c r="AB20" s="224">
        <v>23.4</v>
      </c>
      <c r="AC20" s="224">
        <v>23.4</v>
      </c>
      <c r="AD20" s="224">
        <v>23.4</v>
      </c>
      <c r="AE20" s="224">
        <v>23.4</v>
      </c>
      <c r="AF20" s="224">
        <v>23.4</v>
      </c>
      <c r="AG20" s="226">
        <v>21.799999999999997</v>
      </c>
      <c r="AH20" s="239">
        <v>21.900000000000002</v>
      </c>
      <c r="AI20" s="226">
        <v>21.5</v>
      </c>
      <c r="AJ20" s="226">
        <v>19.5</v>
      </c>
      <c r="AK20" s="224">
        <v>19.5</v>
      </c>
      <c r="AL20" s="183">
        <v>19.5</v>
      </c>
      <c r="AM20" s="224">
        <v>19.5</v>
      </c>
      <c r="AN20" s="224">
        <v>19.5</v>
      </c>
      <c r="AO20" s="228">
        <v>19.6</v>
      </c>
      <c r="AP20" s="226">
        <v>16.8</v>
      </c>
      <c r="AQ20" s="183">
        <v>16.8</v>
      </c>
      <c r="AR20" s="183">
        <v>16.8</v>
      </c>
      <c r="AS20" s="265">
        <v>16.8</v>
      </c>
      <c r="AT20" s="183">
        <v>16.8</v>
      </c>
      <c r="AU20" s="183">
        <v>16.8</v>
      </c>
      <c r="AV20" s="183">
        <v>16.8</v>
      </c>
      <c r="AW20" s="228">
        <v>16.900000000000002</v>
      </c>
      <c r="AX20" s="228">
        <v>17.000000000000004</v>
      </c>
      <c r="AY20" s="228">
        <v>17.100000000000005</v>
      </c>
      <c r="AZ20" s="228">
        <v>17.200000000000006</v>
      </c>
      <c r="BA20" s="224">
        <v>17.200000000000006</v>
      </c>
      <c r="BB20" s="228">
        <v>17.300000000000008</v>
      </c>
      <c r="BC20" s="228">
        <v>17.40000000000001</v>
      </c>
    </row>
    <row r="21" spans="1:55" ht="15.75" thickBot="1">
      <c r="A21">
        <v>1</v>
      </c>
      <c r="B21" t="str">
        <f>cartescoreCAM!I194</f>
        <v>BLar</v>
      </c>
      <c r="C21" s="120">
        <f>cartescoreCAM!N194</f>
        <v>32.2</v>
      </c>
      <c r="E21" s="110" t="s">
        <v>121</v>
      </c>
      <c r="F21" s="135"/>
      <c r="G21" s="148">
        <v>44</v>
      </c>
      <c r="H21" s="152">
        <v>32.4</v>
      </c>
      <c r="I21" s="151"/>
      <c r="J21" s="114"/>
      <c r="K21" s="114"/>
      <c r="L21" s="160">
        <v>32.6</v>
      </c>
      <c r="M21" s="114">
        <v>32.6</v>
      </c>
      <c r="N21" s="114">
        <v>32.6</v>
      </c>
      <c r="O21" s="114">
        <v>32.6</v>
      </c>
      <c r="P21" s="197">
        <v>32.6</v>
      </c>
      <c r="Q21" s="114">
        <v>32.6</v>
      </c>
      <c r="R21" s="114">
        <v>32.6</v>
      </c>
      <c r="S21" s="114">
        <v>32.6</v>
      </c>
      <c r="T21" s="114">
        <v>32.6</v>
      </c>
      <c r="U21" s="206">
        <v>32.6</v>
      </c>
      <c r="V21" s="206">
        <v>32.6</v>
      </c>
      <c r="W21" s="209">
        <v>32.800000000000004</v>
      </c>
      <c r="X21" s="207">
        <v>32.8</v>
      </c>
      <c r="Y21" s="207">
        <v>32.8</v>
      </c>
      <c r="Z21" s="207">
        <v>32.8</v>
      </c>
      <c r="AA21" s="224">
        <v>32.8</v>
      </c>
      <c r="AB21" s="227">
        <v>32.8</v>
      </c>
      <c r="AC21" s="224">
        <v>32.8</v>
      </c>
      <c r="AD21" s="228">
        <v>33</v>
      </c>
      <c r="AE21" s="226">
        <v>32</v>
      </c>
      <c r="AF21" s="227">
        <v>32</v>
      </c>
      <c r="AG21" s="224">
        <v>32</v>
      </c>
      <c r="AH21" s="241">
        <v>32</v>
      </c>
      <c r="AI21" s="228">
        <v>32.2</v>
      </c>
      <c r="AJ21" s="224">
        <v>32.2</v>
      </c>
      <c r="AK21" s="224">
        <v>32.2</v>
      </c>
      <c r="AL21" s="183">
        <v>32.2</v>
      </c>
      <c r="AM21" s="224">
        <v>32.2</v>
      </c>
      <c r="AN21" s="224">
        <v>32.2</v>
      </c>
      <c r="AO21" s="183">
        <v>32.2</v>
      </c>
      <c r="AP21" s="183">
        <v>32.2</v>
      </c>
      <c r="AQ21" s="183">
        <v>32.2</v>
      </c>
      <c r="AR21" s="183">
        <v>32.2</v>
      </c>
      <c r="AS21" s="183">
        <v>32.2</v>
      </c>
      <c r="AT21" s="183">
        <v>32.2</v>
      </c>
      <c r="AU21" s="183">
        <v>32.2</v>
      </c>
      <c r="AV21" s="183">
        <v>32.2</v>
      </c>
      <c r="AW21" s="183">
        <v>32.2</v>
      </c>
      <c r="AX21" s="183">
        <v>32.2</v>
      </c>
      <c r="AY21" s="183">
        <v>32.2</v>
      </c>
      <c r="AZ21" s="183">
        <v>32.2</v>
      </c>
      <c r="BA21" s="224">
        <v>32.2</v>
      </c>
      <c r="BB21" s="183">
        <v>32.2</v>
      </c>
      <c r="BC21" s="183">
        <v>32.2</v>
      </c>
    </row>
    <row r="22" spans="1:55" ht="15.75" thickBot="1">
      <c r="A22">
        <v>1</v>
      </c>
      <c r="B22" t="str">
        <f>cartescoreCAM!I195</f>
        <v>PPre</v>
      </c>
      <c r="C22" s="120">
        <f>cartescoreCAM!N195</f>
        <v>23.200000000000003</v>
      </c>
      <c r="E22" s="110" t="s">
        <v>122</v>
      </c>
      <c r="F22" s="135"/>
      <c r="G22" s="148">
        <v>23</v>
      </c>
      <c r="H22" s="152">
        <v>23</v>
      </c>
      <c r="I22" s="151"/>
      <c r="J22" s="114"/>
      <c r="K22" s="114"/>
      <c r="L22" s="160">
        <v>23.1</v>
      </c>
      <c r="M22" s="114">
        <v>23.1</v>
      </c>
      <c r="N22" s="114">
        <v>23.1</v>
      </c>
      <c r="O22" s="114">
        <v>23.1</v>
      </c>
      <c r="P22" s="197">
        <v>23.1</v>
      </c>
      <c r="Q22" s="114">
        <v>23.1</v>
      </c>
      <c r="R22" s="114">
        <v>23.1</v>
      </c>
      <c r="S22" s="114">
        <v>23.1</v>
      </c>
      <c r="T22" s="114">
        <v>23.1</v>
      </c>
      <c r="U22" s="210">
        <v>23.1</v>
      </c>
      <c r="V22" s="206">
        <v>23.1</v>
      </c>
      <c r="W22" s="206">
        <v>23.1</v>
      </c>
      <c r="X22" s="207">
        <v>23.1</v>
      </c>
      <c r="Y22" s="209">
        <v>23.200000000000003</v>
      </c>
      <c r="Z22" s="207">
        <v>23.2</v>
      </c>
      <c r="AA22" s="224">
        <v>23.2</v>
      </c>
      <c r="AB22" s="224">
        <v>23.2</v>
      </c>
      <c r="AC22" s="224">
        <v>23.2</v>
      </c>
      <c r="AD22" s="224">
        <v>23.2</v>
      </c>
      <c r="AE22" s="224">
        <v>23.2</v>
      </c>
      <c r="AF22" s="224">
        <v>23.2</v>
      </c>
      <c r="AG22" s="228">
        <v>23.3</v>
      </c>
      <c r="AH22" s="240">
        <v>23.3</v>
      </c>
      <c r="AI22" s="226">
        <v>22.900000000000002</v>
      </c>
      <c r="AJ22" s="227">
        <v>22.9</v>
      </c>
      <c r="AK22" s="227">
        <v>22.9</v>
      </c>
      <c r="AL22" s="183">
        <v>22.9</v>
      </c>
      <c r="AM22" s="224">
        <v>22.9</v>
      </c>
      <c r="AN22" s="224">
        <v>22.9</v>
      </c>
      <c r="AO22" s="183">
        <v>22.9</v>
      </c>
      <c r="AP22" s="183">
        <v>22.9</v>
      </c>
      <c r="AQ22" s="183">
        <v>22.9</v>
      </c>
      <c r="AR22" s="183">
        <v>22.9</v>
      </c>
      <c r="AS22" s="183">
        <v>22.9</v>
      </c>
      <c r="AT22" s="228">
        <v>23</v>
      </c>
      <c r="AU22" s="183">
        <v>23</v>
      </c>
      <c r="AV22" s="183">
        <v>23</v>
      </c>
      <c r="AW22" s="228">
        <v>23.1</v>
      </c>
      <c r="AX22" s="183">
        <v>23.1</v>
      </c>
      <c r="AY22" s="183">
        <v>23.1</v>
      </c>
      <c r="AZ22" s="183">
        <v>23.1</v>
      </c>
      <c r="BA22" s="228">
        <v>23.200000000000003</v>
      </c>
      <c r="BB22" s="183">
        <v>23.200000000000003</v>
      </c>
      <c r="BC22" s="183">
        <v>23.200000000000003</v>
      </c>
    </row>
    <row r="23" spans="1:55" ht="15.75" thickBot="1">
      <c r="A23">
        <v>1</v>
      </c>
      <c r="B23" t="str">
        <f>cartescoreCAM!I196</f>
        <v>ABlan</v>
      </c>
      <c r="C23" s="120">
        <f>cartescoreCAM!N196</f>
        <v>33</v>
      </c>
      <c r="E23" s="110" t="s">
        <v>123</v>
      </c>
      <c r="F23" s="135"/>
      <c r="G23" s="148">
        <v>54</v>
      </c>
      <c r="H23" s="152">
        <v>35.5</v>
      </c>
      <c r="I23" s="151"/>
      <c r="J23" s="114"/>
      <c r="K23" s="114"/>
      <c r="L23" s="114"/>
      <c r="M23" s="192">
        <v>33</v>
      </c>
      <c r="N23" s="114">
        <v>33</v>
      </c>
      <c r="O23" s="191">
        <v>33</v>
      </c>
      <c r="P23" s="191">
        <v>33</v>
      </c>
      <c r="Q23" s="114">
        <v>33</v>
      </c>
      <c r="R23" s="114">
        <v>33</v>
      </c>
      <c r="S23" s="196">
        <v>33</v>
      </c>
      <c r="T23" s="114">
        <v>33</v>
      </c>
      <c r="U23" s="206">
        <v>33</v>
      </c>
      <c r="V23" s="206">
        <v>33</v>
      </c>
      <c r="W23" s="206">
        <v>33</v>
      </c>
      <c r="X23" s="207">
        <v>33</v>
      </c>
      <c r="Y23" s="207">
        <v>33</v>
      </c>
      <c r="Z23" s="210">
        <v>33</v>
      </c>
      <c r="AA23" s="224">
        <v>33</v>
      </c>
      <c r="AB23" s="224">
        <v>33</v>
      </c>
      <c r="AC23" s="224">
        <v>33</v>
      </c>
      <c r="AD23" s="224">
        <v>33</v>
      </c>
      <c r="AE23" s="224">
        <v>33</v>
      </c>
      <c r="AF23" s="224">
        <v>33</v>
      </c>
      <c r="AG23" s="224">
        <v>33</v>
      </c>
      <c r="AH23" s="240">
        <v>33</v>
      </c>
      <c r="AI23" s="183">
        <v>33</v>
      </c>
      <c r="AJ23" s="224">
        <v>33</v>
      </c>
      <c r="AK23" s="224">
        <v>33</v>
      </c>
      <c r="AL23" s="183">
        <v>33</v>
      </c>
      <c r="AM23" s="224">
        <v>33</v>
      </c>
      <c r="AN23" s="224">
        <v>33</v>
      </c>
      <c r="AO23" s="183">
        <v>33</v>
      </c>
      <c r="AP23" s="183">
        <v>33</v>
      </c>
      <c r="AQ23" s="183">
        <v>33</v>
      </c>
      <c r="AR23" s="183">
        <v>33</v>
      </c>
      <c r="AS23" s="183">
        <v>33</v>
      </c>
      <c r="AT23" s="183">
        <v>33</v>
      </c>
      <c r="AU23" s="183">
        <v>33</v>
      </c>
      <c r="AV23" s="183">
        <v>33</v>
      </c>
      <c r="AW23" s="183">
        <v>33</v>
      </c>
      <c r="AX23" s="183">
        <v>33</v>
      </c>
      <c r="AY23" s="183">
        <v>33</v>
      </c>
      <c r="AZ23" s="183">
        <v>33</v>
      </c>
      <c r="BA23" s="224">
        <v>33</v>
      </c>
      <c r="BB23" s="183">
        <v>33</v>
      </c>
      <c r="BC23" s="183">
        <v>33</v>
      </c>
    </row>
    <row r="24" spans="1:55" ht="15.75" thickBot="1">
      <c r="A24">
        <v>1</v>
      </c>
      <c r="B24" t="str">
        <f>cartescoreCAM!I197</f>
        <v>BRou</v>
      </c>
      <c r="C24" s="120">
        <f>cartescoreCAM!N197</f>
        <v>27.4</v>
      </c>
      <c r="E24" s="110" t="s">
        <v>124</v>
      </c>
      <c r="F24" s="135"/>
      <c r="G24" s="148">
        <v>35.5</v>
      </c>
      <c r="H24" s="152">
        <v>35.5</v>
      </c>
      <c r="I24" s="151"/>
      <c r="J24" s="114"/>
      <c r="K24" s="114"/>
      <c r="L24" s="114"/>
      <c r="M24" s="171">
        <v>35.5</v>
      </c>
      <c r="N24" s="114">
        <v>35.5</v>
      </c>
      <c r="O24" s="114">
        <v>35.5</v>
      </c>
      <c r="P24" s="197">
        <v>35.5</v>
      </c>
      <c r="Q24" s="114">
        <v>35.5</v>
      </c>
      <c r="R24" s="192">
        <v>33</v>
      </c>
      <c r="S24" s="114">
        <v>33</v>
      </c>
      <c r="T24" s="171">
        <v>33</v>
      </c>
      <c r="U24" s="211">
        <v>31</v>
      </c>
      <c r="V24" s="206">
        <v>31</v>
      </c>
      <c r="W24" s="206">
        <v>31</v>
      </c>
      <c r="X24" s="207">
        <v>31</v>
      </c>
      <c r="Y24" s="207">
        <v>31</v>
      </c>
      <c r="Z24" s="207">
        <v>31</v>
      </c>
      <c r="AA24" s="224">
        <v>31</v>
      </c>
      <c r="AB24" s="224">
        <v>31</v>
      </c>
      <c r="AC24" s="224">
        <v>31</v>
      </c>
      <c r="AD24" s="224">
        <v>31</v>
      </c>
      <c r="AE24" s="224">
        <v>31</v>
      </c>
      <c r="AF24" s="224">
        <v>31</v>
      </c>
      <c r="AG24" s="224">
        <v>31</v>
      </c>
      <c r="AH24" s="242">
        <v>31</v>
      </c>
      <c r="AI24" s="227">
        <v>31</v>
      </c>
      <c r="AJ24" s="224">
        <v>31</v>
      </c>
      <c r="AK24" s="224">
        <v>31</v>
      </c>
      <c r="AL24" s="183">
        <v>31</v>
      </c>
      <c r="AM24" s="224">
        <v>31</v>
      </c>
      <c r="AN24" s="224">
        <v>31</v>
      </c>
      <c r="AO24" s="183">
        <v>31</v>
      </c>
      <c r="AP24" s="183">
        <v>31</v>
      </c>
      <c r="AQ24" s="183">
        <v>31</v>
      </c>
      <c r="AR24" s="183">
        <v>31</v>
      </c>
      <c r="AS24" s="265">
        <v>31</v>
      </c>
      <c r="AT24" s="226">
        <v>27</v>
      </c>
      <c r="AU24" s="228">
        <v>27.2</v>
      </c>
      <c r="AV24" s="183">
        <v>27.2</v>
      </c>
      <c r="AW24" s="183">
        <v>27.2</v>
      </c>
      <c r="AX24" s="183">
        <v>27.2</v>
      </c>
      <c r="AY24" s="183">
        <v>27.2</v>
      </c>
      <c r="AZ24" s="228">
        <v>27.4</v>
      </c>
      <c r="BA24" s="224">
        <v>27.4</v>
      </c>
      <c r="BB24" s="183">
        <v>27.4</v>
      </c>
      <c r="BC24" s="183">
        <v>27.4</v>
      </c>
    </row>
    <row r="25" spans="1:55" ht="15.75" thickBot="1">
      <c r="A25">
        <v>1</v>
      </c>
      <c r="B25" t="str">
        <f>cartescoreCAM!I198</f>
        <v>BCue</v>
      </c>
      <c r="C25" s="120">
        <f>cartescoreCAM!N198</f>
        <v>16.6</v>
      </c>
      <c r="E25" s="110" t="s">
        <v>127</v>
      </c>
      <c r="F25" s="135"/>
      <c r="G25" s="148"/>
      <c r="H25" s="152">
        <v>16</v>
      </c>
      <c r="I25" s="151"/>
      <c r="J25" s="114"/>
      <c r="K25" s="114"/>
      <c r="L25" s="114"/>
      <c r="M25" s="114"/>
      <c r="N25" s="160">
        <v>16.1</v>
      </c>
      <c r="O25" s="114">
        <v>16.1</v>
      </c>
      <c r="P25" s="197">
        <v>16.1</v>
      </c>
      <c r="Q25" s="114">
        <v>16.1</v>
      </c>
      <c r="R25" s="160">
        <v>16.200000000000003</v>
      </c>
      <c r="S25" s="160">
        <v>16.3</v>
      </c>
      <c r="T25" s="114">
        <v>16.3</v>
      </c>
      <c r="U25" s="206">
        <v>16.3</v>
      </c>
      <c r="V25" s="206">
        <v>16.3</v>
      </c>
      <c r="W25" s="206">
        <v>16.3</v>
      </c>
      <c r="X25" s="207">
        <v>16.3</v>
      </c>
      <c r="Y25" s="210">
        <v>16.3</v>
      </c>
      <c r="Z25" s="207">
        <v>16.3</v>
      </c>
      <c r="AA25" s="224">
        <v>16.3</v>
      </c>
      <c r="AB25" s="224">
        <v>16.3</v>
      </c>
      <c r="AC25" s="227">
        <v>16.3</v>
      </c>
      <c r="AD25" s="224">
        <v>16.3</v>
      </c>
      <c r="AE25" s="224">
        <v>16.3</v>
      </c>
      <c r="AF25" s="232">
        <v>16.3</v>
      </c>
      <c r="AG25" s="224">
        <v>16.3</v>
      </c>
      <c r="AH25" s="242">
        <v>16.3</v>
      </c>
      <c r="AI25" s="183">
        <v>16.3</v>
      </c>
      <c r="AJ25" s="224">
        <v>16.3</v>
      </c>
      <c r="AK25" s="224">
        <v>16.3</v>
      </c>
      <c r="AL25" s="183">
        <v>16.3</v>
      </c>
      <c r="AM25" s="224">
        <v>16.3</v>
      </c>
      <c r="AN25" s="224">
        <v>16.3</v>
      </c>
      <c r="AO25" s="228">
        <v>16.400000000000002</v>
      </c>
      <c r="AP25" s="183">
        <v>16.4</v>
      </c>
      <c r="AQ25" s="183">
        <v>16.4</v>
      </c>
      <c r="AR25" s="183">
        <v>16.4</v>
      </c>
      <c r="AS25" s="265">
        <v>16.4</v>
      </c>
      <c r="AT25" s="183">
        <v>16.4</v>
      </c>
      <c r="AU25" s="183">
        <v>16.4</v>
      </c>
      <c r="AV25" s="183">
        <v>16.4</v>
      </c>
      <c r="AW25" s="183">
        <v>16.4</v>
      </c>
      <c r="AX25" s="183">
        <v>16.4</v>
      </c>
      <c r="AY25" s="183">
        <v>16.4</v>
      </c>
      <c r="AZ25" s="228">
        <v>16.5</v>
      </c>
      <c r="BA25" s="224">
        <v>16.5</v>
      </c>
      <c r="BB25" s="183">
        <v>16.5</v>
      </c>
      <c r="BC25" s="228">
        <v>16.6</v>
      </c>
    </row>
    <row r="26" spans="1:55" ht="15.75" thickBot="1">
      <c r="A26">
        <v>1</v>
      </c>
      <c r="B26" t="str">
        <f>cartescoreCAM!I199</f>
        <v>YDej</v>
      </c>
      <c r="C26" s="120">
        <f>cartescoreCAM!N199</f>
        <v>19.900000000000002</v>
      </c>
      <c r="E26" s="110" t="s">
        <v>129</v>
      </c>
      <c r="F26" s="135"/>
      <c r="G26" s="148">
        <v>20.6</v>
      </c>
      <c r="H26" s="153">
        <v>20.6</v>
      </c>
      <c r="I26" s="151"/>
      <c r="J26" s="114"/>
      <c r="K26" s="114"/>
      <c r="L26" s="114"/>
      <c r="M26" s="114"/>
      <c r="N26" s="114"/>
      <c r="O26" s="114"/>
      <c r="P26" s="160">
        <v>20.700000000000003</v>
      </c>
      <c r="Q26" s="114">
        <v>20.7</v>
      </c>
      <c r="R26" s="160">
        <v>20.8</v>
      </c>
      <c r="S26" s="114">
        <v>20.8</v>
      </c>
      <c r="T26" s="160">
        <v>20.900000000000002</v>
      </c>
      <c r="U26" s="209">
        <v>21</v>
      </c>
      <c r="V26" s="209">
        <v>21.1</v>
      </c>
      <c r="W26" s="206">
        <v>21.1</v>
      </c>
      <c r="X26" s="209">
        <v>21.200000000000003</v>
      </c>
      <c r="Y26" s="209">
        <v>21.300000000000004</v>
      </c>
      <c r="Z26" s="207">
        <v>21.3</v>
      </c>
      <c r="AA26" s="224">
        <v>21.3</v>
      </c>
      <c r="AB26" s="224">
        <v>21.3</v>
      </c>
      <c r="AC26" s="224">
        <v>21.3</v>
      </c>
      <c r="AD26" s="224">
        <v>21.3</v>
      </c>
      <c r="AE26" s="224">
        <v>21.3</v>
      </c>
      <c r="AF26" s="224">
        <v>21.3</v>
      </c>
      <c r="AG26" s="224">
        <v>21.3</v>
      </c>
      <c r="AH26" s="240">
        <v>21.3</v>
      </c>
      <c r="AI26" s="183">
        <v>21.3</v>
      </c>
      <c r="AJ26" s="224">
        <v>21.3</v>
      </c>
      <c r="AK26" s="226">
        <v>20.900000000000002</v>
      </c>
      <c r="AL26" s="183">
        <v>21.3</v>
      </c>
      <c r="AM26" s="224">
        <v>21.3</v>
      </c>
      <c r="AN26" s="224">
        <v>21.3</v>
      </c>
      <c r="AO26" s="183">
        <v>21.3</v>
      </c>
      <c r="AP26" s="183">
        <v>21.3</v>
      </c>
      <c r="AQ26" s="183">
        <v>21.3</v>
      </c>
      <c r="AR26" s="183">
        <v>21.3</v>
      </c>
      <c r="AS26" s="183">
        <v>21.3</v>
      </c>
      <c r="AT26" s="183">
        <v>21.3</v>
      </c>
      <c r="AU26" s="226">
        <v>19.7</v>
      </c>
      <c r="AV26" s="183">
        <v>19.7</v>
      </c>
      <c r="AW26" s="183">
        <v>19.7</v>
      </c>
      <c r="AX26" s="183">
        <v>19.7</v>
      </c>
      <c r="AY26" s="183">
        <v>19.7</v>
      </c>
      <c r="AZ26" s="228">
        <v>19.8</v>
      </c>
      <c r="BA26" s="227">
        <v>19.8</v>
      </c>
      <c r="BB26" s="228">
        <v>19.900000000000002</v>
      </c>
      <c r="BC26" s="183">
        <v>19.900000000000002</v>
      </c>
    </row>
    <row r="27" spans="1:55" ht="15.75" thickBot="1">
      <c r="A27">
        <v>1</v>
      </c>
      <c r="B27" t="str">
        <f>cartescoreCAM!I200</f>
        <v>GGar</v>
      </c>
      <c r="C27" s="120">
        <f>cartescoreCAM!N200</f>
        <v>25.6</v>
      </c>
      <c r="E27" s="110" t="s">
        <v>130</v>
      </c>
      <c r="F27" s="135"/>
      <c r="G27" s="148">
        <v>31.5</v>
      </c>
      <c r="H27" s="153"/>
      <c r="I27" s="151"/>
      <c r="J27" s="114"/>
      <c r="K27" s="114"/>
      <c r="L27" s="114"/>
      <c r="M27" s="114"/>
      <c r="N27" s="114"/>
      <c r="O27" s="114"/>
      <c r="P27" s="114"/>
      <c r="Q27" s="160">
        <v>31.599999999999998</v>
      </c>
      <c r="R27" s="114">
        <v>31.6</v>
      </c>
      <c r="S27" s="192">
        <v>30.6</v>
      </c>
      <c r="T27" s="171">
        <v>30.6</v>
      </c>
      <c r="U27" s="206">
        <v>30.6</v>
      </c>
      <c r="V27" s="206">
        <v>30.6</v>
      </c>
      <c r="W27" s="217">
        <v>30.6</v>
      </c>
      <c r="X27" s="209">
        <v>30.8</v>
      </c>
      <c r="Y27" s="207">
        <v>30.8</v>
      </c>
      <c r="Z27" s="207">
        <v>30.8</v>
      </c>
      <c r="AA27" s="224">
        <v>30.8</v>
      </c>
      <c r="AB27" s="224">
        <v>30.8</v>
      </c>
      <c r="AC27" s="224">
        <v>30.8</v>
      </c>
      <c r="AD27" s="224">
        <v>30.8</v>
      </c>
      <c r="AE27" s="224">
        <v>30.8</v>
      </c>
      <c r="AF27" s="224">
        <v>30.8</v>
      </c>
      <c r="AG27" s="224">
        <v>30.8</v>
      </c>
      <c r="AH27" s="240">
        <v>30.8</v>
      </c>
      <c r="AI27" s="183">
        <v>30.8</v>
      </c>
      <c r="AJ27" s="224">
        <v>30.8</v>
      </c>
      <c r="AK27" s="224">
        <v>30.8</v>
      </c>
      <c r="AL27" s="183">
        <v>30.8</v>
      </c>
      <c r="AM27" s="224">
        <v>30.8</v>
      </c>
      <c r="AN27" s="227">
        <v>30.8</v>
      </c>
      <c r="AO27" s="226">
        <v>26.3</v>
      </c>
      <c r="AP27" s="183">
        <v>26.3</v>
      </c>
      <c r="AQ27" s="227">
        <v>26.3</v>
      </c>
      <c r="AR27" s="226">
        <v>25.5</v>
      </c>
      <c r="AS27" s="265">
        <v>25.5</v>
      </c>
      <c r="AT27" s="183">
        <v>25.5</v>
      </c>
      <c r="AU27" s="227">
        <v>25.5</v>
      </c>
      <c r="AV27" s="183">
        <v>25.5</v>
      </c>
      <c r="AW27" s="183">
        <v>25.5</v>
      </c>
      <c r="AX27" s="183">
        <v>25.5</v>
      </c>
      <c r="AY27" s="183">
        <v>25.5</v>
      </c>
      <c r="AZ27" s="183">
        <v>25.5</v>
      </c>
      <c r="BA27" s="224">
        <v>25.5</v>
      </c>
      <c r="BB27" s="228">
        <v>25.6</v>
      </c>
      <c r="BC27" s="183">
        <v>25.6</v>
      </c>
    </row>
    <row r="28" spans="1:55" ht="15.75" thickBot="1">
      <c r="A28">
        <v>1</v>
      </c>
      <c r="B28" t="str">
        <f>cartescoreCAM!I201</f>
        <v>RBo</v>
      </c>
      <c r="C28" s="120">
        <f>cartescoreCAM!N201</f>
        <v>17.6</v>
      </c>
      <c r="E28" s="110" t="s">
        <v>131</v>
      </c>
      <c r="F28" s="135"/>
      <c r="G28" s="200">
        <v>17.5</v>
      </c>
      <c r="H28" s="153"/>
      <c r="I28" s="151"/>
      <c r="J28" s="114"/>
      <c r="K28" s="114"/>
      <c r="L28" s="114"/>
      <c r="M28" s="114"/>
      <c r="N28" s="114"/>
      <c r="O28" s="114"/>
      <c r="P28" s="114"/>
      <c r="Q28" s="114"/>
      <c r="R28" s="160">
        <v>17.6</v>
      </c>
      <c r="S28" s="114">
        <v>17.6</v>
      </c>
      <c r="T28" s="114">
        <v>17.6</v>
      </c>
      <c r="U28" s="206">
        <v>17.6</v>
      </c>
      <c r="V28" s="206">
        <v>17.6</v>
      </c>
      <c r="W28" s="206">
        <v>17.6</v>
      </c>
      <c r="X28" s="207">
        <v>17.6</v>
      </c>
      <c r="Y28" s="207">
        <v>17.6</v>
      </c>
      <c r="Z28" s="207">
        <v>17.6</v>
      </c>
      <c r="AA28" s="224">
        <v>17.6</v>
      </c>
      <c r="AB28" s="224">
        <v>17.6</v>
      </c>
      <c r="AC28" s="224">
        <v>17.6</v>
      </c>
      <c r="AD28" s="224">
        <v>17.6</v>
      </c>
      <c r="AE28" s="224">
        <v>17.6</v>
      </c>
      <c r="AF28" s="224">
        <v>17.6</v>
      </c>
      <c r="AG28" s="224">
        <v>17.6</v>
      </c>
      <c r="AH28" s="240">
        <v>17.6</v>
      </c>
      <c r="AI28" s="183">
        <v>17.6</v>
      </c>
      <c r="AJ28" s="224">
        <v>17.6</v>
      </c>
      <c r="AK28" s="224">
        <v>17.6</v>
      </c>
      <c r="AL28" s="183">
        <v>17.6</v>
      </c>
      <c r="AM28" s="224">
        <v>17.6</v>
      </c>
      <c r="AN28" s="224">
        <v>17.6</v>
      </c>
      <c r="AO28" s="183">
        <v>17.6</v>
      </c>
      <c r="AP28" s="183">
        <v>17.6</v>
      </c>
      <c r="AQ28" s="183">
        <v>17.6</v>
      </c>
      <c r="AR28" s="183">
        <v>17.6</v>
      </c>
      <c r="AS28" s="183">
        <v>17.6</v>
      </c>
      <c r="AT28" s="183">
        <v>17.6</v>
      </c>
      <c r="AU28" s="183">
        <v>17.6</v>
      </c>
      <c r="AV28" s="183">
        <v>17.6</v>
      </c>
      <c r="AW28" s="183">
        <v>17.6</v>
      </c>
      <c r="AX28" s="183">
        <v>17.6</v>
      </c>
      <c r="AY28" s="183">
        <v>17.6</v>
      </c>
      <c r="AZ28" s="183">
        <v>17.6</v>
      </c>
      <c r="BA28" s="224">
        <v>17.6</v>
      </c>
      <c r="BB28" s="183">
        <v>17.6</v>
      </c>
      <c r="BC28" s="183">
        <v>17.6</v>
      </c>
    </row>
    <row r="29" spans="1:55" ht="15.75" thickBot="1">
      <c r="A29">
        <v>1</v>
      </c>
      <c r="B29" t="str">
        <f>cartescoreCAM!I202</f>
        <v>MjBo</v>
      </c>
      <c r="C29" s="120">
        <f>cartescoreCAM!N202</f>
        <v>18.3</v>
      </c>
      <c r="E29" s="110" t="s">
        <v>132</v>
      </c>
      <c r="F29" s="135"/>
      <c r="G29" s="148">
        <v>18.2</v>
      </c>
      <c r="H29" s="153"/>
      <c r="I29" s="151"/>
      <c r="J29" s="114"/>
      <c r="K29" s="114"/>
      <c r="L29" s="114"/>
      <c r="M29" s="114"/>
      <c r="N29" s="114"/>
      <c r="O29" s="114"/>
      <c r="P29" s="114"/>
      <c r="Q29" s="114"/>
      <c r="R29" s="160">
        <v>18.3</v>
      </c>
      <c r="S29" s="114">
        <v>18.3</v>
      </c>
      <c r="T29" s="114">
        <v>18.3</v>
      </c>
      <c r="U29" s="206">
        <v>18.3</v>
      </c>
      <c r="V29" s="206">
        <v>18.3</v>
      </c>
      <c r="W29" s="206">
        <v>18.3</v>
      </c>
      <c r="X29" s="207">
        <v>18.3</v>
      </c>
      <c r="Y29" s="207">
        <v>18.3</v>
      </c>
      <c r="Z29" s="207">
        <v>18.3</v>
      </c>
      <c r="AA29" s="224">
        <v>18.3</v>
      </c>
      <c r="AB29" s="224">
        <v>18.3</v>
      </c>
      <c r="AC29" s="224">
        <v>18.3</v>
      </c>
      <c r="AD29" s="224">
        <v>18.3</v>
      </c>
      <c r="AE29" s="224">
        <v>18.3</v>
      </c>
      <c r="AF29" s="224">
        <v>18.3</v>
      </c>
      <c r="AG29" s="224">
        <v>18.3</v>
      </c>
      <c r="AH29" s="240">
        <v>18.3</v>
      </c>
      <c r="AI29" s="183">
        <v>18.3</v>
      </c>
      <c r="AJ29" s="224">
        <v>18.3</v>
      </c>
      <c r="AK29" s="224">
        <v>18.3</v>
      </c>
      <c r="AL29" s="183">
        <v>18.3</v>
      </c>
      <c r="AM29" s="224">
        <v>18.3</v>
      </c>
      <c r="AN29" s="224">
        <v>18.3</v>
      </c>
      <c r="AO29" s="183">
        <v>18.3</v>
      </c>
      <c r="AP29" s="183">
        <v>18.3</v>
      </c>
      <c r="AQ29" s="183">
        <v>18.3</v>
      </c>
      <c r="AR29" s="183">
        <v>18.3</v>
      </c>
      <c r="AS29" s="183">
        <v>18.3</v>
      </c>
      <c r="AT29" s="183">
        <v>18.3</v>
      </c>
      <c r="AU29" s="183">
        <v>18.3</v>
      </c>
      <c r="AV29" s="183">
        <v>18.3</v>
      </c>
      <c r="AW29" s="183">
        <v>18.3</v>
      </c>
      <c r="AX29" s="183">
        <v>18.3</v>
      </c>
      <c r="AY29" s="183">
        <v>18.3</v>
      </c>
      <c r="AZ29" s="183">
        <v>18.3</v>
      </c>
      <c r="BA29" s="224">
        <v>18.3</v>
      </c>
      <c r="BB29" s="183">
        <v>18.3</v>
      </c>
      <c r="BC29" s="183">
        <v>18.3</v>
      </c>
    </row>
    <row r="30" spans="1:55" ht="15.75" thickBot="1">
      <c r="A30">
        <v>1</v>
      </c>
      <c r="B30" t="str">
        <f>cartescoreCAM!I203</f>
        <v>PCot</v>
      </c>
      <c r="C30" s="120">
        <f>cartescoreCAM!N203</f>
        <v>18.2</v>
      </c>
      <c r="E30" s="110" t="s">
        <v>133</v>
      </c>
      <c r="F30" s="135"/>
      <c r="G30" s="148">
        <v>20.1</v>
      </c>
      <c r="H30" s="153"/>
      <c r="I30" s="151"/>
      <c r="J30" s="114"/>
      <c r="K30" s="114"/>
      <c r="L30" s="114"/>
      <c r="M30" s="114"/>
      <c r="N30" s="114"/>
      <c r="O30" s="114"/>
      <c r="P30" s="114"/>
      <c r="Q30" s="114"/>
      <c r="R30" s="160">
        <v>20.200000000000003</v>
      </c>
      <c r="S30" s="114">
        <v>20.2</v>
      </c>
      <c r="T30" s="114">
        <v>20.2</v>
      </c>
      <c r="U30" s="206">
        <v>20.2</v>
      </c>
      <c r="V30" s="206">
        <v>20.2</v>
      </c>
      <c r="W30" s="206">
        <v>20.2</v>
      </c>
      <c r="X30" s="207">
        <v>20.2</v>
      </c>
      <c r="Y30" s="207">
        <v>20.2</v>
      </c>
      <c r="Z30" s="207">
        <v>20.2</v>
      </c>
      <c r="AA30" s="224">
        <v>20.2</v>
      </c>
      <c r="AB30" s="224">
        <v>20.2</v>
      </c>
      <c r="AC30" s="224">
        <v>20.2</v>
      </c>
      <c r="AD30" s="224">
        <v>20.2</v>
      </c>
      <c r="AE30" s="224">
        <v>20.2</v>
      </c>
      <c r="AF30" s="224">
        <v>20.2</v>
      </c>
      <c r="AG30" s="224">
        <v>20.2</v>
      </c>
      <c r="AH30" s="240">
        <v>20.2</v>
      </c>
      <c r="AI30" s="183">
        <v>20.2</v>
      </c>
      <c r="AJ30" s="224">
        <v>20.2</v>
      </c>
      <c r="AK30" s="224">
        <v>20.2</v>
      </c>
      <c r="AL30" s="183">
        <v>20.2</v>
      </c>
      <c r="AM30" s="224">
        <v>20.2</v>
      </c>
      <c r="AN30" s="224">
        <v>20.2</v>
      </c>
      <c r="AO30" s="183">
        <v>20.2</v>
      </c>
      <c r="AP30" s="226">
        <v>18.2</v>
      </c>
      <c r="AQ30" s="183">
        <v>18.2</v>
      </c>
      <c r="AR30" s="183">
        <v>18.2</v>
      </c>
      <c r="AS30" s="183">
        <v>18.2</v>
      </c>
      <c r="AT30" s="183">
        <v>18.2</v>
      </c>
      <c r="AU30" s="183">
        <v>18.2</v>
      </c>
      <c r="AV30" s="183">
        <v>18.2</v>
      </c>
      <c r="AW30" s="183">
        <v>18.2</v>
      </c>
      <c r="AX30" s="183">
        <v>18.2</v>
      </c>
      <c r="AY30" s="183">
        <v>18.2</v>
      </c>
      <c r="AZ30" s="183">
        <v>18.2</v>
      </c>
      <c r="BA30" s="224">
        <v>18.2</v>
      </c>
      <c r="BB30" s="183">
        <v>18.2</v>
      </c>
      <c r="BC30" s="183">
        <v>18.2</v>
      </c>
    </row>
    <row r="31" spans="1:55" ht="15.75" thickBot="1">
      <c r="A31">
        <v>1</v>
      </c>
      <c r="B31" t="str">
        <f>cartescoreCAM!I204</f>
        <v>AdCha</v>
      </c>
      <c r="C31" s="120">
        <f>cartescoreCAM!N204</f>
        <v>16.6</v>
      </c>
      <c r="E31" s="110" t="s">
        <v>160</v>
      </c>
      <c r="F31" s="135"/>
      <c r="G31" s="148">
        <v>16.5</v>
      </c>
      <c r="H31" s="153"/>
      <c r="I31" s="151"/>
      <c r="J31" s="114"/>
      <c r="K31" s="114"/>
      <c r="L31" s="114"/>
      <c r="M31" s="114"/>
      <c r="N31" s="114"/>
      <c r="O31" s="114"/>
      <c r="P31" s="114"/>
      <c r="Q31" s="149"/>
      <c r="R31" s="149"/>
      <c r="S31" s="191">
        <v>45</v>
      </c>
      <c r="T31" s="149">
        <v>45</v>
      </c>
      <c r="U31" s="207">
        <v>45</v>
      </c>
      <c r="V31" s="206">
        <v>45</v>
      </c>
      <c r="W31" s="206">
        <v>45</v>
      </c>
      <c r="X31" s="207">
        <v>45</v>
      </c>
      <c r="Y31" s="207">
        <v>45</v>
      </c>
      <c r="Z31" s="207">
        <v>45</v>
      </c>
      <c r="AA31" s="224">
        <v>45</v>
      </c>
      <c r="AB31" s="224">
        <v>45</v>
      </c>
      <c r="AC31" s="224">
        <v>45</v>
      </c>
      <c r="AD31" s="224">
        <v>45</v>
      </c>
      <c r="AE31" s="224">
        <v>44</v>
      </c>
      <c r="AF31" s="224">
        <v>44</v>
      </c>
      <c r="AG31" s="224">
        <v>44</v>
      </c>
      <c r="AH31" s="240">
        <v>44</v>
      </c>
      <c r="AI31" s="226">
        <v>38</v>
      </c>
      <c r="AJ31" s="226">
        <v>37</v>
      </c>
      <c r="AK31" s="227">
        <v>37</v>
      </c>
      <c r="AL31" s="183">
        <v>37</v>
      </c>
      <c r="AM31" s="224"/>
      <c r="AN31" s="224"/>
      <c r="AO31" s="183"/>
      <c r="AP31" s="183"/>
      <c r="AQ31" s="183"/>
      <c r="AR31" s="183"/>
      <c r="AS31" s="183"/>
      <c r="AT31" s="228">
        <v>16.6</v>
      </c>
      <c r="AU31" s="183">
        <v>16.6</v>
      </c>
      <c r="AV31" s="183">
        <v>16.6</v>
      </c>
      <c r="AW31" s="183">
        <v>16.6</v>
      </c>
      <c r="AX31" s="183">
        <v>16.6</v>
      </c>
      <c r="AY31" s="183">
        <v>16.6</v>
      </c>
      <c r="AZ31" s="183">
        <v>16.6</v>
      </c>
      <c r="BA31" s="224">
        <v>16.6</v>
      </c>
      <c r="BB31" s="183">
        <v>16.6</v>
      </c>
      <c r="BC31" s="183">
        <v>16.6</v>
      </c>
    </row>
    <row r="32" spans="1:55" ht="15.75" thickBot="1">
      <c r="A32">
        <v>1</v>
      </c>
      <c r="B32" t="str">
        <f>cartescoreCAM!I205</f>
        <v>NGar</v>
      </c>
      <c r="C32" s="120">
        <f>cartescoreCAM!N205</f>
        <v>41</v>
      </c>
      <c r="E32" s="110" t="s">
        <v>135</v>
      </c>
      <c r="F32" s="135"/>
      <c r="G32" s="148">
        <v>41</v>
      </c>
      <c r="H32" s="153"/>
      <c r="I32" s="151"/>
      <c r="J32" s="114"/>
      <c r="K32" s="114"/>
      <c r="L32" s="114"/>
      <c r="M32" s="114"/>
      <c r="N32" s="114"/>
      <c r="O32" s="114"/>
      <c r="P32" s="114"/>
      <c r="Q32" s="149"/>
      <c r="R32" s="149"/>
      <c r="S32" s="191">
        <v>41</v>
      </c>
      <c r="T32" s="149">
        <v>41</v>
      </c>
      <c r="U32" s="207">
        <v>41</v>
      </c>
      <c r="V32" s="206">
        <v>41</v>
      </c>
      <c r="W32" s="206">
        <v>41</v>
      </c>
      <c r="X32" s="207">
        <v>41</v>
      </c>
      <c r="Y32" s="207">
        <v>41</v>
      </c>
      <c r="Z32" s="207">
        <v>41</v>
      </c>
      <c r="AA32" s="224">
        <v>41</v>
      </c>
      <c r="AB32" s="224">
        <v>41</v>
      </c>
      <c r="AC32" s="224">
        <v>41</v>
      </c>
      <c r="AD32" s="224">
        <v>41</v>
      </c>
      <c r="AE32" s="224">
        <v>41</v>
      </c>
      <c r="AF32" s="224">
        <v>41</v>
      </c>
      <c r="AG32" s="224">
        <v>41</v>
      </c>
      <c r="AH32" s="240">
        <v>41</v>
      </c>
      <c r="AI32" s="183">
        <v>41</v>
      </c>
      <c r="AJ32" s="224">
        <v>41</v>
      </c>
      <c r="AK32" s="224">
        <v>41</v>
      </c>
      <c r="AL32" s="183">
        <v>41</v>
      </c>
      <c r="AM32" s="224">
        <v>41</v>
      </c>
      <c r="AN32" s="227">
        <v>41</v>
      </c>
      <c r="AO32" s="227">
        <v>41</v>
      </c>
      <c r="AP32" s="183">
        <v>41</v>
      </c>
      <c r="AQ32" s="183">
        <v>41</v>
      </c>
      <c r="AR32" s="227">
        <v>41</v>
      </c>
      <c r="AS32" s="183">
        <v>41</v>
      </c>
      <c r="AT32" s="183">
        <v>41</v>
      </c>
      <c r="AU32" s="183">
        <v>41</v>
      </c>
      <c r="AV32" s="183">
        <v>41</v>
      </c>
      <c r="AW32" s="183">
        <v>41</v>
      </c>
      <c r="AX32" s="183">
        <v>41</v>
      </c>
      <c r="AY32" s="183">
        <v>41</v>
      </c>
      <c r="AZ32" s="183">
        <v>41</v>
      </c>
      <c r="BA32" s="224">
        <v>41</v>
      </c>
      <c r="BB32" s="228">
        <v>41</v>
      </c>
      <c r="BC32" s="183">
        <v>41</v>
      </c>
    </row>
    <row r="33" spans="1:55" ht="15.75" thickBot="1">
      <c r="A33">
        <v>1</v>
      </c>
      <c r="B33" t="str">
        <f>cartescoreCAM!I206</f>
        <v>VBer</v>
      </c>
      <c r="C33" s="120">
        <f>cartescoreCAM!N206</f>
        <v>29</v>
      </c>
      <c r="E33" s="110" t="s">
        <v>136</v>
      </c>
      <c r="F33" s="135"/>
      <c r="G33" s="148">
        <v>29.5</v>
      </c>
      <c r="H33" s="153"/>
      <c r="I33" s="114"/>
      <c r="J33" s="114"/>
      <c r="K33" s="114"/>
      <c r="L33" s="114"/>
      <c r="M33" s="114"/>
      <c r="N33" s="114"/>
      <c r="O33" s="114"/>
      <c r="P33" s="114"/>
      <c r="Q33" s="149"/>
      <c r="R33" s="149"/>
      <c r="S33" s="192">
        <v>29</v>
      </c>
      <c r="T33" s="149">
        <v>29</v>
      </c>
      <c r="U33" s="207">
        <v>29</v>
      </c>
      <c r="V33" s="206">
        <v>29</v>
      </c>
      <c r="W33" s="206">
        <v>29</v>
      </c>
      <c r="X33" s="207">
        <v>29</v>
      </c>
      <c r="Y33" s="207">
        <v>29</v>
      </c>
      <c r="Z33" s="207">
        <v>29</v>
      </c>
      <c r="AA33" s="224">
        <v>29</v>
      </c>
      <c r="AB33" s="224">
        <v>29</v>
      </c>
      <c r="AC33" s="224">
        <v>29</v>
      </c>
      <c r="AD33" s="224">
        <v>29</v>
      </c>
      <c r="AE33" s="224">
        <v>29</v>
      </c>
      <c r="AF33" s="224">
        <v>29</v>
      </c>
      <c r="AG33" s="224">
        <v>29</v>
      </c>
      <c r="AH33" s="240">
        <v>29</v>
      </c>
      <c r="AI33" s="183">
        <v>29</v>
      </c>
      <c r="AJ33" s="224">
        <v>29</v>
      </c>
      <c r="AK33" s="224">
        <v>29</v>
      </c>
      <c r="AL33" s="183">
        <v>29</v>
      </c>
      <c r="AM33" s="224">
        <v>29</v>
      </c>
      <c r="AN33" s="224">
        <v>29</v>
      </c>
      <c r="AO33" s="183">
        <v>29</v>
      </c>
      <c r="AP33" s="227">
        <v>29</v>
      </c>
      <c r="AQ33" s="183">
        <v>29</v>
      </c>
      <c r="AR33" s="183">
        <v>29</v>
      </c>
      <c r="AS33" s="183">
        <v>29</v>
      </c>
      <c r="AT33" s="183">
        <v>29</v>
      </c>
      <c r="AU33" s="183">
        <v>29</v>
      </c>
      <c r="AV33" s="183">
        <v>29</v>
      </c>
      <c r="AW33" s="183">
        <v>29</v>
      </c>
      <c r="AX33" s="183">
        <v>29</v>
      </c>
      <c r="AY33" s="183">
        <v>29</v>
      </c>
      <c r="AZ33" s="183">
        <v>29</v>
      </c>
      <c r="BA33" s="224">
        <v>29</v>
      </c>
      <c r="BB33" s="183">
        <v>29</v>
      </c>
      <c r="BC33" s="183">
        <v>29</v>
      </c>
    </row>
    <row r="34" spans="1:55" ht="15.75" thickBot="1">
      <c r="A34">
        <v>1</v>
      </c>
      <c r="B34" t="str">
        <f>cartescoreCAM!I207</f>
        <v>PBats</v>
      </c>
      <c r="C34" s="120">
        <f>cartescoreCAM!N207</f>
        <v>11.8</v>
      </c>
      <c r="E34" s="110" t="s">
        <v>137</v>
      </c>
      <c r="F34" s="135"/>
      <c r="G34" s="148">
        <v>11.7</v>
      </c>
      <c r="H34" s="153"/>
      <c r="I34" s="114"/>
      <c r="J34" s="114"/>
      <c r="K34" s="114"/>
      <c r="L34" s="114"/>
      <c r="M34" s="114"/>
      <c r="N34" s="114"/>
      <c r="O34" s="114"/>
      <c r="P34" s="114"/>
      <c r="Q34" s="149"/>
      <c r="R34" s="149"/>
      <c r="S34" s="149"/>
      <c r="T34" s="149"/>
      <c r="U34" s="209">
        <v>11.799999999999999</v>
      </c>
      <c r="V34" s="206">
        <v>11.8</v>
      </c>
      <c r="W34" s="206">
        <v>11.8</v>
      </c>
      <c r="X34" s="207">
        <v>11.8</v>
      </c>
      <c r="Y34" s="207">
        <v>11.8</v>
      </c>
      <c r="Z34" s="207">
        <v>11.8</v>
      </c>
      <c r="AA34" s="224">
        <v>11.8</v>
      </c>
      <c r="AB34" s="224">
        <v>11.8</v>
      </c>
      <c r="AC34" s="224">
        <v>11.8</v>
      </c>
      <c r="AD34" s="224">
        <v>11.8</v>
      </c>
      <c r="AE34" s="224">
        <v>11.8</v>
      </c>
      <c r="AF34" s="224">
        <v>11.8</v>
      </c>
      <c r="AG34" s="224">
        <v>11.8</v>
      </c>
      <c r="AH34" s="240">
        <v>11.8</v>
      </c>
      <c r="AI34" s="183">
        <v>11.8</v>
      </c>
      <c r="AJ34" s="224">
        <v>11.8</v>
      </c>
      <c r="AK34" s="224">
        <v>11.8</v>
      </c>
      <c r="AL34" s="183">
        <v>11.8</v>
      </c>
      <c r="AM34" s="224">
        <v>11.8</v>
      </c>
      <c r="AN34" s="224">
        <v>11.8</v>
      </c>
      <c r="AO34" s="183">
        <v>11.8</v>
      </c>
      <c r="AP34" s="183">
        <v>11.8</v>
      </c>
      <c r="AQ34" s="183">
        <v>11.8</v>
      </c>
      <c r="AR34" s="183">
        <v>11.8</v>
      </c>
      <c r="AS34" s="183">
        <v>11.8</v>
      </c>
      <c r="AT34" s="183">
        <v>11.8</v>
      </c>
      <c r="AU34" s="183">
        <v>11.8</v>
      </c>
      <c r="AV34" s="183">
        <v>11.8</v>
      </c>
      <c r="AW34" s="183">
        <v>11.8</v>
      </c>
      <c r="AX34" s="183">
        <v>11.8</v>
      </c>
      <c r="AY34" s="183">
        <v>11.8</v>
      </c>
      <c r="AZ34" s="183">
        <v>11.8</v>
      </c>
      <c r="BA34" s="224">
        <v>11.8</v>
      </c>
      <c r="BB34" s="183">
        <v>11.8</v>
      </c>
      <c r="BC34" s="183">
        <v>11.8</v>
      </c>
    </row>
    <row r="35" spans="1:55" ht="15.75" thickBot="1">
      <c r="A35">
        <v>1</v>
      </c>
      <c r="B35" t="str">
        <f>cartescoreCAM!I208</f>
        <v>PhArn</v>
      </c>
      <c r="C35" s="120">
        <f>cartescoreCAM!N208</f>
        <v>17.7</v>
      </c>
      <c r="E35" s="110" t="s">
        <v>138</v>
      </c>
      <c r="F35" s="135"/>
      <c r="G35" s="148">
        <v>17.7</v>
      </c>
      <c r="H35" s="153"/>
      <c r="I35" s="114"/>
      <c r="J35" s="114"/>
      <c r="K35" s="114"/>
      <c r="L35" s="114"/>
      <c r="M35" s="114"/>
      <c r="N35" s="114"/>
      <c r="O35" s="114"/>
      <c r="P35" s="114"/>
      <c r="Q35" s="149"/>
      <c r="R35" s="149"/>
      <c r="S35" s="149"/>
      <c r="T35" s="149"/>
      <c r="U35" s="149"/>
      <c r="V35" s="114"/>
      <c r="W35" s="114"/>
      <c r="X35" s="149"/>
      <c r="Y35" s="149"/>
      <c r="Z35" s="210">
        <v>17.7</v>
      </c>
      <c r="AA35" s="224">
        <v>17.7</v>
      </c>
      <c r="AB35" s="224">
        <v>17.7</v>
      </c>
      <c r="AC35" s="224">
        <v>17.7</v>
      </c>
      <c r="AD35" s="224">
        <v>17.7</v>
      </c>
      <c r="AE35" s="224">
        <v>17.7</v>
      </c>
      <c r="AF35" s="224">
        <v>17.7</v>
      </c>
      <c r="AG35" s="224">
        <v>17.7</v>
      </c>
      <c r="AH35" s="240">
        <v>17.7</v>
      </c>
      <c r="AI35" s="183">
        <v>17.7</v>
      </c>
      <c r="AJ35" s="224">
        <v>17.7</v>
      </c>
      <c r="AK35" s="224">
        <v>17.7</v>
      </c>
      <c r="AL35" s="183">
        <v>17.7</v>
      </c>
      <c r="AM35" s="224">
        <v>17.7</v>
      </c>
      <c r="AN35" s="224">
        <v>17.7</v>
      </c>
      <c r="AO35" s="183">
        <v>17.7</v>
      </c>
      <c r="AP35" s="183">
        <v>17.7</v>
      </c>
      <c r="AQ35" s="183">
        <v>17.7</v>
      </c>
      <c r="AR35" s="183">
        <v>17.7</v>
      </c>
      <c r="AS35" s="183">
        <v>17.7</v>
      </c>
      <c r="AT35" s="183">
        <v>17.7</v>
      </c>
      <c r="AU35" s="183">
        <v>17.7</v>
      </c>
      <c r="AV35" s="183">
        <v>17.7</v>
      </c>
      <c r="AW35" s="183">
        <v>17.7</v>
      </c>
      <c r="AX35" s="183">
        <v>17.7</v>
      </c>
      <c r="AY35" s="183">
        <v>17.7</v>
      </c>
      <c r="AZ35" s="183">
        <v>17.7</v>
      </c>
      <c r="BA35" s="224">
        <v>17.7</v>
      </c>
      <c r="BB35" s="183">
        <v>17.7</v>
      </c>
      <c r="BC35" s="183">
        <v>17.7</v>
      </c>
    </row>
    <row r="36" spans="1:55" ht="15.75" thickBot="1">
      <c r="A36">
        <v>1</v>
      </c>
      <c r="B36" t="str">
        <f>cartescoreCAM!I209</f>
        <v>PLai</v>
      </c>
      <c r="C36" s="120">
        <f>cartescoreCAM!N209</f>
        <v>18.200000000000003</v>
      </c>
      <c r="E36" s="110" t="s">
        <v>140</v>
      </c>
      <c r="F36" s="135"/>
      <c r="G36" s="148">
        <v>16.7</v>
      </c>
      <c r="H36" s="153"/>
      <c r="I36" s="114"/>
      <c r="J36" s="114"/>
      <c r="K36" s="114"/>
      <c r="L36" s="114"/>
      <c r="M36" s="114"/>
      <c r="N36" s="114"/>
      <c r="O36" s="114"/>
      <c r="P36" s="114"/>
      <c r="Q36" s="149"/>
      <c r="R36" s="149"/>
      <c r="S36" s="149"/>
      <c r="T36" s="149"/>
      <c r="U36" s="149"/>
      <c r="V36" s="114"/>
      <c r="W36" s="114"/>
      <c r="X36" s="149"/>
      <c r="Y36" s="149"/>
      <c r="Z36" s="209">
        <v>16.8</v>
      </c>
      <c r="AA36" s="228">
        <v>16.900000000000002</v>
      </c>
      <c r="AB36" s="228">
        <v>17</v>
      </c>
      <c r="AC36" s="224">
        <v>17</v>
      </c>
      <c r="AD36" s="228">
        <v>17.1</v>
      </c>
      <c r="AE36" s="224">
        <v>17.1</v>
      </c>
      <c r="AF36" s="228">
        <v>17.200000000000003</v>
      </c>
      <c r="AG36" s="224">
        <v>17.200000000000003</v>
      </c>
      <c r="AH36" s="239">
        <v>17.300000000000004</v>
      </c>
      <c r="AI36" s="183">
        <v>17.3</v>
      </c>
      <c r="AJ36" s="224">
        <v>17.3</v>
      </c>
      <c r="AK36" s="228">
        <v>17.400000000000002</v>
      </c>
      <c r="AL36" s="228">
        <v>17.5</v>
      </c>
      <c r="AM36" s="228">
        <v>17.6</v>
      </c>
      <c r="AN36" s="228">
        <v>17.700000000000003</v>
      </c>
      <c r="AO36" s="228">
        <v>17.8</v>
      </c>
      <c r="AP36" s="183">
        <v>17.8</v>
      </c>
      <c r="AQ36" s="228">
        <v>17.900000000000002</v>
      </c>
      <c r="AR36" s="228">
        <v>18</v>
      </c>
      <c r="AS36" s="265">
        <v>18</v>
      </c>
      <c r="AT36" s="183">
        <v>18</v>
      </c>
      <c r="AU36" s="183">
        <v>18</v>
      </c>
      <c r="AV36" s="183">
        <v>18</v>
      </c>
      <c r="AW36" s="183">
        <v>18</v>
      </c>
      <c r="AX36" s="183">
        <v>18</v>
      </c>
      <c r="AY36" s="183">
        <v>18</v>
      </c>
      <c r="AZ36" s="228">
        <v>18.1</v>
      </c>
      <c r="BA36" s="224">
        <v>18.1</v>
      </c>
      <c r="BB36" s="183">
        <v>18.1</v>
      </c>
      <c r="BC36" s="228">
        <v>18.200000000000003</v>
      </c>
    </row>
    <row r="37" spans="1:55" ht="15.75" thickBot="1">
      <c r="A37">
        <v>1</v>
      </c>
      <c r="B37" t="str">
        <f>cartescoreCAM!I210</f>
        <v>FGuit</v>
      </c>
      <c r="C37" s="120">
        <f>cartescoreCAM!N210</f>
        <v>11.7</v>
      </c>
      <c r="E37" s="110" t="s">
        <v>139</v>
      </c>
      <c r="F37" s="135"/>
      <c r="G37" s="148">
        <v>11.7</v>
      </c>
      <c r="H37" s="153"/>
      <c r="I37" s="114"/>
      <c r="J37" s="114"/>
      <c r="K37" s="114"/>
      <c r="L37" s="114"/>
      <c r="M37" s="114"/>
      <c r="N37" s="114"/>
      <c r="O37" s="114"/>
      <c r="P37" s="114"/>
      <c r="Q37" s="149"/>
      <c r="R37" s="149"/>
      <c r="S37" s="149"/>
      <c r="T37" s="149"/>
      <c r="U37" s="149"/>
      <c r="V37" s="114"/>
      <c r="W37" s="114"/>
      <c r="X37" s="149"/>
      <c r="Y37" s="149"/>
      <c r="Z37" s="210">
        <v>11.7</v>
      </c>
      <c r="AA37" s="224">
        <v>11.7</v>
      </c>
      <c r="AB37" s="224">
        <v>11.7</v>
      </c>
      <c r="AC37" s="224">
        <v>11.7</v>
      </c>
      <c r="AD37" s="224">
        <v>11.7</v>
      </c>
      <c r="AE37" s="232">
        <v>11.7</v>
      </c>
      <c r="AF37" s="224">
        <v>11.7</v>
      </c>
      <c r="AG37" s="224">
        <v>11.7</v>
      </c>
      <c r="AH37" s="240">
        <v>11.7</v>
      </c>
      <c r="AI37" s="183">
        <v>11.7</v>
      </c>
      <c r="AJ37" s="224">
        <v>11.7</v>
      </c>
      <c r="AK37" s="224">
        <v>11.7</v>
      </c>
      <c r="AL37" s="183">
        <v>11.7</v>
      </c>
      <c r="AM37" s="224">
        <v>11.7</v>
      </c>
      <c r="AN37" s="224">
        <v>11.7</v>
      </c>
      <c r="AO37" s="183">
        <v>11.7</v>
      </c>
      <c r="AP37" s="183">
        <v>11.7</v>
      </c>
      <c r="AQ37" s="183">
        <v>11.7</v>
      </c>
      <c r="AR37" s="183">
        <v>11.7</v>
      </c>
      <c r="AS37" s="183">
        <v>11.7</v>
      </c>
      <c r="AT37" s="183">
        <v>11.7</v>
      </c>
      <c r="AU37" s="183">
        <v>11.7</v>
      </c>
      <c r="AV37" s="183">
        <v>11.7</v>
      </c>
      <c r="AW37" s="183">
        <v>11.7</v>
      </c>
      <c r="AX37" s="183">
        <v>11.7</v>
      </c>
      <c r="AY37" s="183">
        <v>11.7</v>
      </c>
      <c r="AZ37" s="183">
        <v>11.7</v>
      </c>
      <c r="BA37" s="224">
        <v>11.7</v>
      </c>
      <c r="BB37" s="183">
        <v>11.7</v>
      </c>
      <c r="BC37" s="183">
        <v>11.7</v>
      </c>
    </row>
    <row r="38" spans="1:55" ht="15.75" thickBot="1">
      <c r="A38">
        <v>1</v>
      </c>
      <c r="B38" t="str">
        <f>cartescoreCAM!I211</f>
        <v>PFal</v>
      </c>
      <c r="C38" s="120">
        <f>cartescoreCAM!N211</f>
        <v>16.9</v>
      </c>
      <c r="E38" s="110" t="s">
        <v>141</v>
      </c>
      <c r="F38" s="135"/>
      <c r="G38" s="148">
        <v>16.8</v>
      </c>
      <c r="H38" s="153"/>
      <c r="I38" s="114"/>
      <c r="J38" s="114"/>
      <c r="K38" s="114"/>
      <c r="L38" s="114"/>
      <c r="M38" s="114"/>
      <c r="N38" s="114"/>
      <c r="O38" s="114"/>
      <c r="P38" s="114"/>
      <c r="Q38" s="149"/>
      <c r="R38" s="149"/>
      <c r="S38" s="149"/>
      <c r="T38" s="149"/>
      <c r="U38" s="149"/>
      <c r="V38" s="114"/>
      <c r="W38" s="114"/>
      <c r="X38" s="149"/>
      <c r="Y38" s="149"/>
      <c r="Z38" s="149"/>
      <c r="AA38" s="1"/>
      <c r="AB38" s="228">
        <v>16.900000000000002</v>
      </c>
      <c r="AC38" s="224">
        <v>16.9</v>
      </c>
      <c r="AD38" s="224">
        <v>16.9</v>
      </c>
      <c r="AE38" s="224">
        <v>16.9</v>
      </c>
      <c r="AF38" s="224">
        <v>16.9</v>
      </c>
      <c r="AG38" s="224">
        <v>16.9</v>
      </c>
      <c r="AH38" s="240">
        <v>16.9</v>
      </c>
      <c r="AI38" s="183">
        <v>16.9</v>
      </c>
      <c r="AJ38" s="224">
        <v>16.9</v>
      </c>
      <c r="AK38" s="224">
        <v>16.9</v>
      </c>
      <c r="AL38" s="183">
        <v>16.9</v>
      </c>
      <c r="AM38" s="224">
        <v>16.9</v>
      </c>
      <c r="AN38" s="224">
        <v>16.9</v>
      </c>
      <c r="AO38" s="183">
        <v>16.9</v>
      </c>
      <c r="AP38" s="183">
        <v>16.9</v>
      </c>
      <c r="AQ38" s="183">
        <v>16.9</v>
      </c>
      <c r="AR38" s="183">
        <v>16.9</v>
      </c>
      <c r="AS38" s="183">
        <v>16.9</v>
      </c>
      <c r="AT38" s="183">
        <v>16.9</v>
      </c>
      <c r="AU38" s="183">
        <v>16.9</v>
      </c>
      <c r="AV38" s="183">
        <v>16.9</v>
      </c>
      <c r="AW38" s="183">
        <v>16.9</v>
      </c>
      <c r="AX38" s="183">
        <v>16.9</v>
      </c>
      <c r="AY38" s="183">
        <v>16.9</v>
      </c>
      <c r="AZ38" s="183">
        <v>16.9</v>
      </c>
      <c r="BA38" s="224">
        <v>16.9</v>
      </c>
      <c r="BB38" s="183">
        <v>16.9</v>
      </c>
      <c r="BC38" s="183">
        <v>16.9</v>
      </c>
    </row>
    <row r="39" spans="1:55" ht="15.75" thickBot="1">
      <c r="A39">
        <v>1</v>
      </c>
      <c r="B39" t="str">
        <f>cartescoreCAM!I212</f>
        <v>RBou</v>
      </c>
      <c r="C39" s="120">
        <f>cartescoreCAM!N212</f>
        <v>24.8</v>
      </c>
      <c r="E39" s="110" t="s">
        <v>142</v>
      </c>
      <c r="F39" s="135"/>
      <c r="G39" s="148">
        <v>24.5</v>
      </c>
      <c r="H39" s="153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49"/>
      <c r="Y39" s="149"/>
      <c r="Z39" s="149"/>
      <c r="AA39" s="1"/>
      <c r="AB39" s="1"/>
      <c r="AC39" s="1"/>
      <c r="AD39" s="228">
        <v>24.6</v>
      </c>
      <c r="AE39" s="224">
        <v>24.6</v>
      </c>
      <c r="AF39" s="228">
        <v>24.700000000000003</v>
      </c>
      <c r="AG39" s="228">
        <v>24.800000000000004</v>
      </c>
      <c r="AH39" s="240">
        <v>24.8</v>
      </c>
      <c r="AI39" s="183">
        <v>24.8</v>
      </c>
      <c r="AJ39" s="224">
        <v>24.8</v>
      </c>
      <c r="AK39" s="224">
        <v>24.8</v>
      </c>
      <c r="AL39" s="183">
        <v>24.8</v>
      </c>
      <c r="AM39" s="224">
        <v>24.8</v>
      </c>
      <c r="AN39" s="224">
        <v>24.8</v>
      </c>
      <c r="AO39" s="183">
        <v>24.8</v>
      </c>
      <c r="AP39" s="183">
        <v>24.8</v>
      </c>
      <c r="AQ39" s="183">
        <v>24.8</v>
      </c>
      <c r="AR39" s="183">
        <v>24.8</v>
      </c>
      <c r="AS39" s="183">
        <v>24.8</v>
      </c>
      <c r="AT39" s="183">
        <v>24.8</v>
      </c>
      <c r="AU39" s="183">
        <v>24.8</v>
      </c>
      <c r="AV39" s="183">
        <v>24.8</v>
      </c>
      <c r="AW39" s="183">
        <v>24.8</v>
      </c>
      <c r="AX39" s="183">
        <v>24.8</v>
      </c>
      <c r="AY39" s="183">
        <v>24.8</v>
      </c>
      <c r="AZ39" s="183">
        <v>24.8</v>
      </c>
      <c r="BA39" s="224">
        <v>24.8</v>
      </c>
      <c r="BB39" s="183">
        <v>24.8</v>
      </c>
      <c r="BC39" s="183">
        <v>24.8</v>
      </c>
    </row>
    <row r="40" spans="1:55" ht="15.75" thickBot="1">
      <c r="A40">
        <v>1</v>
      </c>
      <c r="B40" t="str">
        <f>cartescoreCAM!I213</f>
        <v>JRen</v>
      </c>
      <c r="C40" s="120">
        <f>cartescoreCAM!N213</f>
        <v>14.6</v>
      </c>
      <c r="E40" s="110" t="s">
        <v>143</v>
      </c>
      <c r="F40" s="135"/>
      <c r="G40" s="148">
        <v>14.4</v>
      </c>
      <c r="H40" s="153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49"/>
      <c r="Y40" s="149"/>
      <c r="Z40" s="149"/>
      <c r="AA40" s="1"/>
      <c r="AB40" s="1"/>
      <c r="AC40" s="1"/>
      <c r="AD40" s="228">
        <v>14.5</v>
      </c>
      <c r="AE40" s="228">
        <v>14.6</v>
      </c>
      <c r="AF40" s="224">
        <v>14.6</v>
      </c>
      <c r="AG40" s="224">
        <v>14.6</v>
      </c>
      <c r="AH40" s="240">
        <v>14.6</v>
      </c>
      <c r="AI40" s="183">
        <v>14.6</v>
      </c>
      <c r="AJ40" s="224">
        <v>14.6</v>
      </c>
      <c r="AK40" s="224">
        <v>14.6</v>
      </c>
      <c r="AL40" s="183">
        <v>14.6</v>
      </c>
      <c r="AM40" s="227">
        <v>14.6</v>
      </c>
      <c r="AN40" s="224">
        <v>14.6</v>
      </c>
      <c r="AO40" s="183">
        <v>14.6</v>
      </c>
      <c r="AP40" s="183">
        <v>14.6</v>
      </c>
      <c r="AQ40" s="183">
        <v>14.6</v>
      </c>
      <c r="AR40" s="183">
        <v>14.6</v>
      </c>
      <c r="AS40" s="183">
        <v>14.6</v>
      </c>
      <c r="AT40" s="183">
        <v>14.6</v>
      </c>
      <c r="AU40" s="183">
        <v>14.6</v>
      </c>
      <c r="AV40" s="183">
        <v>14.6</v>
      </c>
      <c r="AW40" s="183">
        <v>14.6</v>
      </c>
      <c r="AX40" s="183">
        <v>14.6</v>
      </c>
      <c r="AY40" s="183">
        <v>14.6</v>
      </c>
      <c r="AZ40" s="183">
        <v>14.6</v>
      </c>
      <c r="BA40" s="224">
        <v>14.6</v>
      </c>
      <c r="BB40" s="183">
        <v>14.6</v>
      </c>
      <c r="BC40" s="183">
        <v>14.6</v>
      </c>
    </row>
    <row r="41" spans="1:55" ht="15.75" thickBot="1">
      <c r="A41">
        <v>1</v>
      </c>
      <c r="B41" t="str">
        <f>cartescoreCAM!I214</f>
        <v>PEch</v>
      </c>
      <c r="C41" s="120">
        <f>cartescoreCAM!N214</f>
        <v>18.6</v>
      </c>
      <c r="E41" s="110" t="s">
        <v>144</v>
      </c>
      <c r="F41" s="135"/>
      <c r="G41" s="148">
        <v>18.6</v>
      </c>
      <c r="H41" s="153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49"/>
      <c r="Y41" s="149"/>
      <c r="Z41" s="149"/>
      <c r="AA41" s="1"/>
      <c r="AB41" s="1"/>
      <c r="AC41" s="1"/>
      <c r="AD41" s="227">
        <v>18.6</v>
      </c>
      <c r="AE41" s="224">
        <v>18.6</v>
      </c>
      <c r="AF41" s="224">
        <v>18.6</v>
      </c>
      <c r="AG41" s="224">
        <v>18.6</v>
      </c>
      <c r="AH41" s="240">
        <v>18.6</v>
      </c>
      <c r="AI41" s="183">
        <v>18.6</v>
      </c>
      <c r="AJ41" s="224">
        <v>18.6</v>
      </c>
      <c r="AK41" s="224">
        <v>18.6</v>
      </c>
      <c r="AL41" s="183">
        <v>18.6</v>
      </c>
      <c r="AM41" s="224">
        <v>18.6</v>
      </c>
      <c r="AN41" s="224">
        <v>18.6</v>
      </c>
      <c r="AO41" s="183">
        <v>18.6</v>
      </c>
      <c r="AP41" s="183">
        <v>18.6</v>
      </c>
      <c r="AQ41" s="183">
        <v>18.6</v>
      </c>
      <c r="AR41" s="183">
        <v>18.6</v>
      </c>
      <c r="AS41" s="183">
        <v>18.6</v>
      </c>
      <c r="AT41" s="183">
        <v>18.6</v>
      </c>
      <c r="AU41" s="183">
        <v>18.6</v>
      </c>
      <c r="AV41" s="183">
        <v>18.6</v>
      </c>
      <c r="AW41" s="183">
        <v>18.6</v>
      </c>
      <c r="AX41" s="183">
        <v>18.6</v>
      </c>
      <c r="AY41" s="183">
        <v>18.6</v>
      </c>
      <c r="AZ41" s="183">
        <v>18.6</v>
      </c>
      <c r="BA41" s="224">
        <v>18.6</v>
      </c>
      <c r="BB41" s="183">
        <v>18.6</v>
      </c>
      <c r="BC41" s="183">
        <v>18.6</v>
      </c>
    </row>
    <row r="42" spans="1:55" ht="15.75" thickBot="1">
      <c r="A42">
        <v>1</v>
      </c>
      <c r="B42" t="str">
        <f>cartescoreCAM!I215</f>
        <v>PhSan</v>
      </c>
      <c r="C42" s="120">
        <f>cartescoreCAM!N215</f>
        <v>19.900000000000006</v>
      </c>
      <c r="E42" s="110" t="s">
        <v>154</v>
      </c>
      <c r="F42" s="135"/>
      <c r="G42" s="148">
        <v>19.3</v>
      </c>
      <c r="H42" s="153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49"/>
      <c r="Y42" s="149"/>
      <c r="Z42" s="149"/>
      <c r="AA42" s="1"/>
      <c r="AB42" s="1"/>
      <c r="AC42" s="1"/>
      <c r="AD42" s="1"/>
      <c r="AE42" s="226">
        <v>33.5</v>
      </c>
      <c r="AF42" s="224"/>
      <c r="AG42" s="224"/>
      <c r="AH42" s="240"/>
      <c r="AI42" s="183"/>
      <c r="AJ42" s="224"/>
      <c r="AK42" s="224"/>
      <c r="AL42" s="183"/>
      <c r="AM42" s="228">
        <v>19.400000000000002</v>
      </c>
      <c r="AN42" s="224">
        <v>19.4</v>
      </c>
      <c r="AO42" s="183">
        <v>19.4</v>
      </c>
      <c r="AP42" s="228">
        <v>19.5</v>
      </c>
      <c r="AQ42" s="183">
        <v>19.5</v>
      </c>
      <c r="AR42" s="183">
        <v>19.5</v>
      </c>
      <c r="AS42" s="265">
        <v>19.5</v>
      </c>
      <c r="AT42" s="183">
        <v>19.5</v>
      </c>
      <c r="AU42" s="228">
        <v>19.6</v>
      </c>
      <c r="AV42" s="227">
        <v>19.6</v>
      </c>
      <c r="AW42" s="228">
        <v>19.700000000000003</v>
      </c>
      <c r="AX42" s="228">
        <v>19.800000000000004</v>
      </c>
      <c r="AY42" s="183">
        <v>19.800000000000004</v>
      </c>
      <c r="AZ42" s="228">
        <v>19.900000000000006</v>
      </c>
      <c r="BA42" s="224">
        <v>19.900000000000006</v>
      </c>
      <c r="BB42" s="183">
        <v>19.900000000000006</v>
      </c>
      <c r="BC42" s="183">
        <v>19.900000000000006</v>
      </c>
    </row>
    <row r="43" spans="1:55" ht="15.75" thickBot="1">
      <c r="A43">
        <v>1</v>
      </c>
      <c r="B43" t="str">
        <f>cartescoreCAM!I216</f>
        <v>YTang</v>
      </c>
      <c r="C43" s="120">
        <f>cartescoreCAM!N216</f>
        <v>31</v>
      </c>
      <c r="E43" s="110" t="s">
        <v>145</v>
      </c>
      <c r="F43" s="135"/>
      <c r="G43" s="148">
        <v>40</v>
      </c>
      <c r="H43" s="153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49"/>
      <c r="Y43" s="149"/>
      <c r="Z43" s="149"/>
      <c r="AA43" s="1"/>
      <c r="AB43" s="1"/>
      <c r="AC43" s="1"/>
      <c r="AD43" s="1"/>
      <c r="AE43" s="1"/>
      <c r="AF43" s="226">
        <v>31</v>
      </c>
      <c r="AG43" s="224">
        <v>31</v>
      </c>
      <c r="AH43" s="240">
        <v>31</v>
      </c>
      <c r="AI43" s="183">
        <v>31</v>
      </c>
      <c r="AJ43" s="224">
        <v>31</v>
      </c>
      <c r="AK43" s="224">
        <v>31</v>
      </c>
      <c r="AL43" s="183">
        <v>31</v>
      </c>
      <c r="AM43" s="224">
        <v>31</v>
      </c>
      <c r="AN43" s="227">
        <v>31</v>
      </c>
      <c r="AO43" s="183">
        <v>31</v>
      </c>
      <c r="AP43" s="183">
        <v>31</v>
      </c>
      <c r="AQ43" s="183">
        <v>31</v>
      </c>
      <c r="AR43" s="183">
        <v>31</v>
      </c>
      <c r="AS43" s="183">
        <v>31</v>
      </c>
      <c r="AT43" s="183">
        <v>31</v>
      </c>
      <c r="AU43" s="183">
        <v>31</v>
      </c>
      <c r="AV43" s="183">
        <v>31</v>
      </c>
      <c r="AW43" s="183">
        <v>31</v>
      </c>
      <c r="AX43" s="183">
        <v>31</v>
      </c>
      <c r="AY43" s="183">
        <v>31</v>
      </c>
      <c r="AZ43" s="183">
        <v>31</v>
      </c>
      <c r="BA43" s="224">
        <v>31</v>
      </c>
      <c r="BB43" s="183">
        <v>31</v>
      </c>
      <c r="BC43" s="183">
        <v>31</v>
      </c>
    </row>
    <row r="44" spans="1:55" ht="15.75" thickBot="1">
      <c r="A44">
        <v>1</v>
      </c>
      <c r="B44" t="str">
        <f>cartescoreCAM!I217</f>
        <v>ARoub</v>
      </c>
      <c r="C44" s="120">
        <f>cartescoreCAM!N217</f>
        <v>26.7</v>
      </c>
      <c r="E44" s="110" t="s">
        <v>146</v>
      </c>
      <c r="F44" s="135"/>
      <c r="G44" s="148">
        <v>26.6</v>
      </c>
      <c r="H44" s="153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49"/>
      <c r="Y44" s="149"/>
      <c r="Z44" s="149"/>
      <c r="AA44" s="1"/>
      <c r="AB44" s="1"/>
      <c r="AC44" s="1"/>
      <c r="AD44" s="1"/>
      <c r="AE44" s="1"/>
      <c r="AF44" s="1"/>
      <c r="AG44" s="1"/>
      <c r="AH44" s="243">
        <v>26.1</v>
      </c>
      <c r="AI44" s="183">
        <v>26.1</v>
      </c>
      <c r="AJ44" s="224">
        <v>26.1</v>
      </c>
      <c r="AK44" s="224">
        <v>26.1</v>
      </c>
      <c r="AL44" s="228">
        <v>26.200000000000003</v>
      </c>
      <c r="AM44" s="224">
        <v>26.2</v>
      </c>
      <c r="AN44" s="228">
        <v>26.3</v>
      </c>
      <c r="AO44" s="183">
        <v>26.3</v>
      </c>
      <c r="AP44" s="183">
        <v>26.3</v>
      </c>
      <c r="AQ44" s="228">
        <v>26.400000000000002</v>
      </c>
      <c r="AR44" s="228">
        <v>26.5</v>
      </c>
      <c r="AS44" s="265">
        <v>26.5</v>
      </c>
      <c r="AT44" s="183">
        <v>26.5</v>
      </c>
      <c r="AU44" s="227">
        <v>26.5</v>
      </c>
      <c r="AV44" s="183">
        <v>26.5</v>
      </c>
      <c r="AW44" s="183">
        <v>26.5</v>
      </c>
      <c r="AX44" s="228">
        <v>26.7</v>
      </c>
      <c r="AY44" s="183">
        <v>26.7</v>
      </c>
      <c r="AZ44" s="183">
        <v>26.7</v>
      </c>
      <c r="BA44" s="224">
        <v>26.7</v>
      </c>
      <c r="BB44" s="183">
        <v>26.7</v>
      </c>
      <c r="BC44" s="183">
        <v>26.7</v>
      </c>
    </row>
    <row r="45" spans="1:55" ht="15.75" thickBot="1">
      <c r="A45">
        <v>1</v>
      </c>
      <c r="B45" t="str">
        <f>cartescoreCAM!I218</f>
        <v>CRoub</v>
      </c>
      <c r="C45" s="120">
        <f>cartescoreCAM!N218</f>
        <v>23.100000000000005</v>
      </c>
      <c r="E45" s="110" t="s">
        <v>147</v>
      </c>
      <c r="F45" s="135"/>
      <c r="G45" s="148">
        <v>22.3</v>
      </c>
      <c r="H45" s="153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49"/>
      <c r="Y45" s="149"/>
      <c r="Z45" s="149"/>
      <c r="AA45" s="1"/>
      <c r="AB45" s="1"/>
      <c r="AC45" s="1"/>
      <c r="AD45" s="1"/>
      <c r="AE45" s="1"/>
      <c r="AF45" s="1"/>
      <c r="AG45" s="1"/>
      <c r="AH45" s="239">
        <v>22.400000000000002</v>
      </c>
      <c r="AI45" s="228">
        <v>22.5</v>
      </c>
      <c r="AJ45" s="228">
        <v>22.6</v>
      </c>
      <c r="AK45" s="224">
        <v>22.6</v>
      </c>
      <c r="AL45" s="251">
        <v>22.6</v>
      </c>
      <c r="AM45" s="224">
        <v>22.6</v>
      </c>
      <c r="AN45" s="227">
        <v>22.6</v>
      </c>
      <c r="AO45" s="183">
        <v>22.6</v>
      </c>
      <c r="AP45" s="183">
        <v>22.6</v>
      </c>
      <c r="AQ45" s="228">
        <v>22.700000000000003</v>
      </c>
      <c r="AR45" s="227">
        <v>22.7</v>
      </c>
      <c r="AS45" s="265">
        <v>22.7</v>
      </c>
      <c r="AT45" s="183">
        <v>22.7</v>
      </c>
      <c r="AU45" s="228">
        <v>22.8</v>
      </c>
      <c r="AV45" s="183">
        <v>22.8</v>
      </c>
      <c r="AW45" s="183">
        <v>22.8</v>
      </c>
      <c r="AX45" s="228">
        <v>22.900000000000002</v>
      </c>
      <c r="AY45" s="228">
        <v>23.000000000000004</v>
      </c>
      <c r="AZ45" s="183">
        <v>23.000000000000004</v>
      </c>
      <c r="BA45" s="224">
        <v>23.000000000000004</v>
      </c>
      <c r="BB45" s="228">
        <v>23.100000000000005</v>
      </c>
      <c r="BC45" s="183">
        <v>23.100000000000005</v>
      </c>
    </row>
    <row r="46" spans="1:55" ht="15.75" thickBot="1">
      <c r="A46">
        <v>1</v>
      </c>
      <c r="B46" t="str">
        <f>cartescoreCAM!I219</f>
        <v>SPlan</v>
      </c>
      <c r="C46" s="120">
        <f>cartescoreCAM!N219</f>
        <v>21.5</v>
      </c>
      <c r="E46" s="110" t="s">
        <v>148</v>
      </c>
      <c r="F46" s="135"/>
      <c r="G46" s="148">
        <v>21.2</v>
      </c>
      <c r="H46" s="153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49"/>
      <c r="Y46" s="149"/>
      <c r="Z46" s="149"/>
      <c r="AA46" s="1"/>
      <c r="AB46" s="1"/>
      <c r="AC46" s="1"/>
      <c r="AD46" s="1"/>
      <c r="AE46" s="1"/>
      <c r="AF46" s="1"/>
      <c r="AG46" s="1"/>
      <c r="AH46" s="239">
        <v>21.3</v>
      </c>
      <c r="AI46" s="227">
        <v>21.3</v>
      </c>
      <c r="AJ46" s="224">
        <v>21.3</v>
      </c>
      <c r="AK46" s="224">
        <v>21.3</v>
      </c>
      <c r="AL46" s="183">
        <v>21.3</v>
      </c>
      <c r="AM46" s="224">
        <v>21.3</v>
      </c>
      <c r="AN46" s="224">
        <v>21.3</v>
      </c>
      <c r="AO46" s="183">
        <v>21.3</v>
      </c>
      <c r="AP46" s="183">
        <v>21.3</v>
      </c>
      <c r="AQ46" s="228">
        <v>21.400000000000002</v>
      </c>
      <c r="AR46" s="183">
        <v>21.4</v>
      </c>
      <c r="AS46" s="183">
        <v>21.4</v>
      </c>
      <c r="AT46" s="228">
        <v>21.5</v>
      </c>
      <c r="AU46" s="183">
        <v>21.5</v>
      </c>
      <c r="AV46" s="183">
        <v>21.5</v>
      </c>
      <c r="AW46" s="183">
        <v>21.5</v>
      </c>
      <c r="AX46" s="183">
        <v>21.5</v>
      </c>
      <c r="AY46" s="183">
        <v>21.5</v>
      </c>
      <c r="AZ46" s="183">
        <v>21.5</v>
      </c>
      <c r="BA46" s="224">
        <v>21.5</v>
      </c>
      <c r="BB46" s="183">
        <v>21.5</v>
      </c>
      <c r="BC46" s="183">
        <v>21.5</v>
      </c>
    </row>
    <row r="47" spans="1:55" ht="15.75" thickBot="1">
      <c r="A47">
        <v>1</v>
      </c>
      <c r="B47" t="str">
        <f>cartescoreCAM!I220</f>
        <v>GhMG</v>
      </c>
      <c r="C47" s="120">
        <f>cartescoreCAM!N220</f>
        <v>25.9</v>
      </c>
      <c r="E47" s="110" t="s">
        <v>150</v>
      </c>
      <c r="F47" s="135"/>
      <c r="G47" s="148">
        <v>30.9</v>
      </c>
      <c r="H47" s="153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49"/>
      <c r="Y47" s="149"/>
      <c r="Z47" s="149"/>
      <c r="AA47" s="1"/>
      <c r="AB47" s="1"/>
      <c r="AC47" s="1"/>
      <c r="AD47" s="1"/>
      <c r="AE47" s="1"/>
      <c r="AF47" s="1"/>
      <c r="AG47" s="1"/>
      <c r="AH47" s="240"/>
      <c r="AI47" s="226">
        <v>27.9</v>
      </c>
      <c r="AJ47" s="227">
        <v>27.9</v>
      </c>
      <c r="AK47" s="226">
        <v>25.9</v>
      </c>
      <c r="AL47" s="183">
        <v>25.9</v>
      </c>
      <c r="AM47" s="224">
        <v>25.9</v>
      </c>
      <c r="AN47" s="224">
        <v>25.9</v>
      </c>
      <c r="AO47" s="183">
        <v>25.9</v>
      </c>
      <c r="AP47" s="183">
        <v>25.9</v>
      </c>
      <c r="AQ47" s="183">
        <v>25.9</v>
      </c>
      <c r="AR47" s="183">
        <v>25.9</v>
      </c>
      <c r="AS47" s="183">
        <v>25.9</v>
      </c>
      <c r="AT47" s="227">
        <v>25.9</v>
      </c>
      <c r="AU47" s="183">
        <v>25.9</v>
      </c>
      <c r="AV47" s="183">
        <v>25.9</v>
      </c>
      <c r="AW47" s="183">
        <v>25.9</v>
      </c>
      <c r="AX47" s="183">
        <v>25.9</v>
      </c>
      <c r="AY47" s="183">
        <v>25.9</v>
      </c>
      <c r="AZ47" s="183">
        <v>25.9</v>
      </c>
      <c r="BA47" s="224">
        <v>25.9</v>
      </c>
      <c r="BB47" s="183">
        <v>25.9</v>
      </c>
      <c r="BC47" s="183">
        <v>25.9</v>
      </c>
    </row>
    <row r="48" spans="1:55" ht="15.75" thickBot="1">
      <c r="A48">
        <v>1</v>
      </c>
      <c r="B48" t="str">
        <f>cartescoreCAM!I221</f>
        <v>GGran</v>
      </c>
      <c r="C48" s="120">
        <f>cartescoreCAM!N221</f>
        <v>14.7</v>
      </c>
      <c r="E48" s="110" t="s">
        <v>157</v>
      </c>
      <c r="F48" s="135"/>
      <c r="G48" s="148">
        <v>14.6</v>
      </c>
      <c r="H48" s="153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49"/>
      <c r="Y48" s="149"/>
      <c r="Z48" s="149"/>
      <c r="AA48" s="1"/>
      <c r="AB48" s="1"/>
      <c r="AC48" s="1"/>
      <c r="AD48" s="1"/>
      <c r="AE48" s="1"/>
      <c r="AF48" s="1"/>
      <c r="AG48" s="1"/>
      <c r="AH48" s="244"/>
      <c r="AI48" s="228">
        <v>12.1</v>
      </c>
      <c r="AJ48" s="224">
        <v>12.2</v>
      </c>
      <c r="AK48" s="224">
        <v>12.1</v>
      </c>
      <c r="AL48" s="183">
        <v>12.1</v>
      </c>
      <c r="AM48" s="224"/>
      <c r="AN48" s="224"/>
      <c r="AO48" s="183"/>
      <c r="AP48" s="183"/>
      <c r="AQ48" s="183"/>
      <c r="AR48" s="183"/>
      <c r="AS48" s="265">
        <v>14.6</v>
      </c>
      <c r="AT48" s="228">
        <v>14.7</v>
      </c>
      <c r="AU48" s="183">
        <v>14.7</v>
      </c>
      <c r="AV48" s="183">
        <v>14.7</v>
      </c>
      <c r="AW48" s="183">
        <v>14.7</v>
      </c>
      <c r="AX48" s="183">
        <v>14.7</v>
      </c>
      <c r="AY48" s="183">
        <v>14.7</v>
      </c>
      <c r="AZ48" s="183">
        <v>14.7</v>
      </c>
      <c r="BA48" s="224">
        <v>14.7</v>
      </c>
      <c r="BB48" s="183">
        <v>14.7</v>
      </c>
      <c r="BC48" s="183">
        <v>14.7</v>
      </c>
    </row>
    <row r="49" spans="1:55" ht="15.75" thickBot="1">
      <c r="A49">
        <v>1</v>
      </c>
      <c r="B49" t="str">
        <f>cartescoreCAM!I222</f>
        <v>AGaut</v>
      </c>
      <c r="C49" s="120">
        <f>cartescoreCAM!N222</f>
        <v>6.1</v>
      </c>
      <c r="E49" s="110" t="s">
        <v>152</v>
      </c>
      <c r="F49" s="135"/>
      <c r="G49" s="148">
        <v>6</v>
      </c>
      <c r="H49" s="153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49"/>
      <c r="Y49" s="149"/>
      <c r="Z49" s="149"/>
      <c r="AA49" s="1"/>
      <c r="AB49" s="1"/>
      <c r="AC49" s="1"/>
      <c r="AD49" s="1"/>
      <c r="AE49" s="1"/>
      <c r="AF49" s="1"/>
      <c r="AG49" s="1"/>
      <c r="AH49" s="1"/>
      <c r="AI49" s="1"/>
      <c r="AJ49" s="228">
        <v>6.1</v>
      </c>
      <c r="AK49" s="224">
        <v>6.1</v>
      </c>
      <c r="AL49" s="183">
        <v>6.1</v>
      </c>
      <c r="AM49" s="224">
        <v>6.1</v>
      </c>
      <c r="AN49" s="224">
        <v>6.1</v>
      </c>
      <c r="AO49" s="183">
        <v>6.1</v>
      </c>
      <c r="AP49" s="183">
        <v>6.1</v>
      </c>
      <c r="AQ49" s="183">
        <v>6.1</v>
      </c>
      <c r="AR49" s="183">
        <v>6.1</v>
      </c>
      <c r="AS49" s="183">
        <v>6.1</v>
      </c>
      <c r="AT49" s="183">
        <v>6.1</v>
      </c>
      <c r="AU49" s="183">
        <v>6.1</v>
      </c>
      <c r="AV49" s="183">
        <v>6.1</v>
      </c>
      <c r="AW49" s="183">
        <v>6.1</v>
      </c>
      <c r="AX49" s="183">
        <v>6.1</v>
      </c>
      <c r="AY49" s="183">
        <v>6.1</v>
      </c>
      <c r="AZ49" s="183">
        <v>6.1</v>
      </c>
      <c r="BA49" s="224">
        <v>6.1</v>
      </c>
      <c r="BB49" s="183">
        <v>6.1</v>
      </c>
      <c r="BC49" s="183">
        <v>6.1</v>
      </c>
    </row>
    <row r="50" spans="1:55" ht="15.75" thickBot="1">
      <c r="A50">
        <v>1</v>
      </c>
      <c r="B50" t="str">
        <f>cartescoreCAM!I223</f>
        <v>CMo</v>
      </c>
      <c r="C50" s="120">
        <f>cartescoreCAM!N223</f>
        <v>47</v>
      </c>
      <c r="E50" s="110" t="s">
        <v>153</v>
      </c>
      <c r="F50" s="135"/>
      <c r="G50" s="148">
        <v>47</v>
      </c>
      <c r="H50" s="153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49"/>
      <c r="Y50" s="149"/>
      <c r="Z50" s="149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27">
        <v>47</v>
      </c>
      <c r="AL50" s="183">
        <v>47</v>
      </c>
      <c r="AM50" s="224">
        <v>47</v>
      </c>
      <c r="AN50" s="224">
        <v>47</v>
      </c>
      <c r="AO50" s="183">
        <v>47</v>
      </c>
      <c r="AP50" s="183">
        <v>47</v>
      </c>
      <c r="AQ50" s="183">
        <v>47</v>
      </c>
      <c r="AR50" s="183">
        <v>47</v>
      </c>
      <c r="AS50" s="183">
        <v>47</v>
      </c>
      <c r="AT50" s="183">
        <v>47</v>
      </c>
      <c r="AU50" s="183">
        <v>47</v>
      </c>
      <c r="AV50" s="183">
        <v>47</v>
      </c>
      <c r="AW50" s="183">
        <v>47</v>
      </c>
      <c r="AX50" s="183">
        <v>47</v>
      </c>
      <c r="AY50" s="183">
        <v>47</v>
      </c>
      <c r="AZ50" s="183">
        <v>47</v>
      </c>
      <c r="BA50" s="224">
        <v>47</v>
      </c>
      <c r="BB50" s="183">
        <v>47</v>
      </c>
      <c r="BC50" s="183">
        <v>47</v>
      </c>
    </row>
    <row r="51" spans="1:55" ht="15.75" thickBot="1">
      <c r="A51">
        <v>1</v>
      </c>
      <c r="B51" t="str">
        <f>cartescoreCAM!I224</f>
        <v>ElLey</v>
      </c>
      <c r="C51" s="120">
        <f>cartescoreCAM!N224</f>
        <v>17.2</v>
      </c>
      <c r="E51" s="110" t="s">
        <v>155</v>
      </c>
      <c r="F51" s="135"/>
      <c r="G51" s="148">
        <v>17.1</v>
      </c>
      <c r="H51" s="153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249"/>
      <c r="AM51" s="1"/>
      <c r="AN51" s="1"/>
      <c r="AO51" s="249"/>
      <c r="AP51" s="249"/>
      <c r="AQ51" s="228">
        <v>17.200000000000003</v>
      </c>
      <c r="AR51" s="183">
        <v>17.2</v>
      </c>
      <c r="AS51" s="265">
        <v>17.2</v>
      </c>
      <c r="AT51" s="183">
        <v>17.2</v>
      </c>
      <c r="AU51" s="183">
        <v>17.2</v>
      </c>
      <c r="AV51" s="183">
        <v>17.2</v>
      </c>
      <c r="AW51" s="183">
        <v>17.2</v>
      </c>
      <c r="AX51" s="183">
        <v>17.2</v>
      </c>
      <c r="AY51" s="183">
        <v>17.2</v>
      </c>
      <c r="AZ51" s="183">
        <v>17.2</v>
      </c>
      <c r="BA51" s="224">
        <v>17.2</v>
      </c>
      <c r="BB51" s="183">
        <v>17.2</v>
      </c>
      <c r="BC51" s="183">
        <v>17.2</v>
      </c>
    </row>
    <row r="52" spans="1:55" ht="15.75" thickBot="1">
      <c r="A52">
        <v>1</v>
      </c>
      <c r="B52" t="str">
        <f>cartescoreCAM!I225</f>
        <v>HLLey</v>
      </c>
      <c r="C52" s="120">
        <f>cartescoreCAM!N225</f>
        <v>23.5</v>
      </c>
      <c r="E52" s="110" t="s">
        <v>158</v>
      </c>
      <c r="F52" s="123"/>
      <c r="G52" s="148">
        <v>23.4</v>
      </c>
      <c r="H52" s="153"/>
      <c r="I52" s="259"/>
      <c r="J52" s="117"/>
      <c r="K52" s="117"/>
      <c r="L52" s="117"/>
      <c r="M52" s="117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49"/>
      <c r="AM52" s="1"/>
      <c r="AN52" s="1"/>
      <c r="AO52" s="249"/>
      <c r="AP52" s="249"/>
      <c r="AQ52" s="249"/>
      <c r="AR52" s="249"/>
      <c r="AS52" s="265">
        <v>23.4</v>
      </c>
      <c r="AT52" s="183">
        <v>23.5</v>
      </c>
      <c r="AU52" s="183">
        <v>23.5</v>
      </c>
      <c r="AV52" s="183">
        <v>23.5</v>
      </c>
      <c r="AW52" s="183">
        <v>23.5</v>
      </c>
      <c r="AX52" s="183">
        <v>23.5</v>
      </c>
      <c r="AY52" s="183">
        <v>23.5</v>
      </c>
      <c r="AZ52" s="183">
        <v>23.5</v>
      </c>
      <c r="BA52" s="224">
        <v>23.5</v>
      </c>
      <c r="BB52" s="183">
        <v>23.5</v>
      </c>
      <c r="BC52" s="183">
        <v>23.5</v>
      </c>
    </row>
    <row r="53" spans="1:55" ht="15.75" thickBot="1">
      <c r="A53">
        <v>1</v>
      </c>
      <c r="B53" t="str">
        <f>cartescoreCAM!I226</f>
        <v>PhBar</v>
      </c>
      <c r="C53" s="120">
        <f>cartescoreCAM!N226</f>
        <v>28.2</v>
      </c>
      <c r="E53" s="110" t="s">
        <v>164</v>
      </c>
      <c r="F53" s="123"/>
      <c r="G53" s="148">
        <v>28</v>
      </c>
      <c r="H53" s="153"/>
      <c r="I53" s="259"/>
      <c r="J53" s="117"/>
      <c r="K53" s="117"/>
      <c r="L53" s="117"/>
      <c r="M53" s="117"/>
      <c r="N53" s="114"/>
      <c r="O53" s="114"/>
      <c r="P53" s="114"/>
      <c r="Q53" s="113"/>
      <c r="R53" s="114"/>
      <c r="S53" s="114"/>
      <c r="T53" s="114"/>
      <c r="U53" s="114"/>
      <c r="V53" s="114"/>
      <c r="W53" s="114"/>
      <c r="X53" s="114"/>
      <c r="Y53" s="114"/>
      <c r="Z53" s="114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49"/>
      <c r="AM53" s="1"/>
      <c r="AN53" s="1"/>
      <c r="AO53" s="249"/>
      <c r="AP53" s="249"/>
      <c r="AQ53" s="249"/>
      <c r="AR53" s="249"/>
      <c r="AS53" s="1"/>
      <c r="AT53" s="249"/>
      <c r="AU53" s="249"/>
      <c r="AV53" s="249"/>
      <c r="AW53" s="249"/>
      <c r="AX53" s="228">
        <v>28.2</v>
      </c>
      <c r="AY53" s="183">
        <v>28.2</v>
      </c>
      <c r="AZ53" s="183">
        <v>28.2</v>
      </c>
      <c r="BA53" s="224">
        <v>28.2</v>
      </c>
      <c r="BB53" s="183">
        <v>28.2</v>
      </c>
      <c r="BC53" s="183">
        <v>28.2</v>
      </c>
    </row>
    <row r="54" spans="1:55" ht="15.75" thickBot="1">
      <c r="A54">
        <v>1</v>
      </c>
      <c r="B54" t="str">
        <f>cartescoreCAM!I227</f>
        <v>MfEll</v>
      </c>
      <c r="C54" s="120">
        <f>cartescoreCAM!N227</f>
        <v>37</v>
      </c>
      <c r="E54" s="110" t="s">
        <v>169</v>
      </c>
      <c r="F54" s="123"/>
      <c r="G54" s="147">
        <v>45</v>
      </c>
      <c r="H54" s="153"/>
      <c r="I54" s="259"/>
      <c r="J54" s="117"/>
      <c r="K54" s="117"/>
      <c r="L54" s="117"/>
      <c r="M54" s="117"/>
      <c r="N54" s="117"/>
      <c r="O54" s="117"/>
      <c r="P54" s="1"/>
      <c r="Q54" s="1"/>
      <c r="R54" s="1"/>
      <c r="S54" s="1"/>
      <c r="T54" s="1"/>
      <c r="U54" s="1"/>
      <c r="V54" s="49"/>
      <c r="W54" s="49"/>
      <c r="X54" s="49"/>
      <c r="Y54" s="49"/>
      <c r="Z54" s="4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249"/>
      <c r="AM54" s="1"/>
      <c r="AN54" s="1"/>
      <c r="AO54" s="249"/>
      <c r="AP54" s="249"/>
      <c r="AQ54" s="249"/>
      <c r="AR54" s="249"/>
      <c r="AS54" s="265">
        <v>37</v>
      </c>
      <c r="AT54" s="249"/>
      <c r="AU54" s="249"/>
      <c r="AV54" s="249"/>
      <c r="AW54" s="183">
        <v>37</v>
      </c>
      <c r="AX54" s="183">
        <v>37</v>
      </c>
      <c r="AY54" s="183">
        <v>37</v>
      </c>
      <c r="AZ54" s="183">
        <v>37</v>
      </c>
      <c r="BA54" s="224">
        <v>37</v>
      </c>
      <c r="BB54" s="183">
        <v>37</v>
      </c>
      <c r="BC54" s="251">
        <v>37</v>
      </c>
    </row>
    <row r="55" spans="2:55" ht="15.75" thickBot="1">
      <c r="B55" t="str">
        <f>cartescoreCAM!I228</f>
        <v>inv29</v>
      </c>
      <c r="C55" s="120">
        <f>cartescoreCAM!N228</f>
        <v>36</v>
      </c>
      <c r="E55" s="110"/>
      <c r="F55" s="123"/>
      <c r="G55" s="147"/>
      <c r="H55" s="153"/>
      <c r="I55" s="259"/>
      <c r="J55" s="117"/>
      <c r="K55" s="117"/>
      <c r="L55" s="117"/>
      <c r="M55" s="117"/>
      <c r="N55" s="20"/>
      <c r="O55" s="20"/>
      <c r="P55" s="106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249"/>
      <c r="AM55" s="1"/>
      <c r="AN55" s="1"/>
      <c r="AO55" s="249"/>
      <c r="AP55" s="249"/>
      <c r="AQ55" s="249"/>
      <c r="AR55" s="249"/>
      <c r="AS55" s="1"/>
      <c r="AT55" s="249"/>
      <c r="AU55" s="249"/>
      <c r="AV55" s="249"/>
      <c r="AW55" s="249"/>
      <c r="AX55" s="249"/>
      <c r="AY55" s="249"/>
      <c r="AZ55" s="249"/>
      <c r="BA55" s="1"/>
      <c r="BB55" s="249"/>
      <c r="BC55" s="249"/>
    </row>
    <row r="56" spans="2:55" ht="15.75" thickBot="1">
      <c r="B56" t="str">
        <f>cartescoreCAM!I229</f>
        <v>inv30</v>
      </c>
      <c r="C56" s="120">
        <f>cartescoreCAM!N229</f>
        <v>36.2</v>
      </c>
      <c r="E56" s="110"/>
      <c r="F56" s="123"/>
      <c r="G56" s="147"/>
      <c r="H56" s="153"/>
      <c r="I56" s="260"/>
      <c r="J56" s="1"/>
      <c r="K56" s="1"/>
      <c r="L56" s="1"/>
      <c r="M56" s="1"/>
      <c r="N56" s="1"/>
      <c r="O56" s="117"/>
      <c r="P56" s="117"/>
      <c r="Q56" s="117"/>
      <c r="R56" s="117"/>
      <c r="S56" s="106"/>
      <c r="T56" s="20"/>
      <c r="U56" s="20"/>
      <c r="V56" s="20"/>
      <c r="W56" s="20"/>
      <c r="X56" s="20"/>
      <c r="Y56" s="20"/>
      <c r="Z56" s="2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249"/>
      <c r="AM56" s="1"/>
      <c r="AN56" s="1"/>
      <c r="AO56" s="249"/>
      <c r="AP56" s="249"/>
      <c r="AQ56" s="249"/>
      <c r="AR56" s="249"/>
      <c r="AS56" s="1"/>
      <c r="AT56" s="249"/>
      <c r="AU56" s="249"/>
      <c r="AV56" s="249"/>
      <c r="AW56" s="249"/>
      <c r="AX56" s="249"/>
      <c r="AY56" s="249"/>
      <c r="AZ56" s="249"/>
      <c r="BA56" s="1"/>
      <c r="BB56" s="249"/>
      <c r="BC56" s="249"/>
    </row>
    <row r="57" spans="2:55" ht="15.75" thickBot="1">
      <c r="B57" t="str">
        <f>cartescoreCAM!I230</f>
        <v>inv31</v>
      </c>
      <c r="C57" s="120">
        <f>cartescoreCAM!N230</f>
        <v>36</v>
      </c>
      <c r="E57" s="110"/>
      <c r="F57" s="123"/>
      <c r="G57" s="147"/>
      <c r="H57" s="153"/>
      <c r="I57" s="260"/>
      <c r="J57" s="1"/>
      <c r="K57" s="1"/>
      <c r="L57" s="1"/>
      <c r="M57" s="1"/>
      <c r="N57" s="1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249"/>
      <c r="AM57" s="1"/>
      <c r="AN57" s="1"/>
      <c r="AO57" s="249"/>
      <c r="AP57" s="249"/>
      <c r="AQ57" s="249"/>
      <c r="AR57" s="249"/>
      <c r="AS57" s="1"/>
      <c r="AT57" s="249"/>
      <c r="AU57" s="249"/>
      <c r="AV57" s="249"/>
      <c r="AW57" s="249"/>
      <c r="AX57" s="249"/>
      <c r="AY57" s="249"/>
      <c r="AZ57" s="249"/>
      <c r="BA57" s="1"/>
      <c r="BB57" s="249"/>
      <c r="BC57" s="249"/>
    </row>
    <row r="58" spans="2:55" ht="15.75" thickBot="1">
      <c r="B58" t="str">
        <f>cartescoreCAM!I231</f>
        <v>Inv32</v>
      </c>
      <c r="C58" s="120">
        <f>cartescoreCAM!N231</f>
        <v>39</v>
      </c>
      <c r="E58" s="110"/>
      <c r="F58" s="124"/>
      <c r="G58" s="261"/>
      <c r="H58" s="262"/>
      <c r="I58" s="260"/>
      <c r="J58" s="1"/>
      <c r="K58" s="1"/>
      <c r="L58" s="1"/>
      <c r="M58" s="1"/>
      <c r="N58" s="1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49"/>
      <c r="AM58" s="1"/>
      <c r="AN58" s="1"/>
      <c r="AO58" s="249"/>
      <c r="AP58" s="249"/>
      <c r="AQ58" s="249"/>
      <c r="AR58" s="249"/>
      <c r="AS58" s="1"/>
      <c r="AT58" s="249"/>
      <c r="AU58" s="249"/>
      <c r="AV58" s="249"/>
      <c r="AW58" s="249"/>
      <c r="AX58" s="249"/>
      <c r="AY58" s="249"/>
      <c r="AZ58" s="249"/>
      <c r="BA58" s="1"/>
      <c r="BB58" s="249"/>
      <c r="BC58" s="249"/>
    </row>
    <row r="61" ht="15.75" thickBot="1"/>
    <row r="62" spans="1:44" ht="15.75" thickBot="1">
      <c r="A62">
        <v>1</v>
      </c>
      <c r="E62" s="110" t="s">
        <v>151</v>
      </c>
      <c r="F62" s="135"/>
      <c r="G62" s="148">
        <v>12</v>
      </c>
      <c r="H62" s="153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49"/>
      <c r="Y62" s="149"/>
      <c r="Z62" s="149"/>
      <c r="AA62" s="1"/>
      <c r="AB62" s="1"/>
      <c r="AC62" s="1"/>
      <c r="AD62" s="1"/>
      <c r="AE62" s="1"/>
      <c r="AF62" s="1"/>
      <c r="AG62" s="1"/>
      <c r="AH62" s="244"/>
      <c r="AI62" s="228">
        <v>12.1</v>
      </c>
      <c r="AJ62" s="224">
        <v>12.2</v>
      </c>
      <c r="AK62" s="224">
        <v>12.1</v>
      </c>
      <c r="AL62" s="183">
        <v>12.1</v>
      </c>
      <c r="AM62" s="224">
        <v>12.1</v>
      </c>
      <c r="AN62" s="224">
        <v>12.1</v>
      </c>
      <c r="AO62" s="183">
        <v>12.1</v>
      </c>
      <c r="AP62" s="183">
        <v>12.1</v>
      </c>
      <c r="AQ62" s="183">
        <v>12.1</v>
      </c>
      <c r="AR62" s="183">
        <v>12.1</v>
      </c>
    </row>
    <row r="63" spans="5:52" ht="15.75" thickBot="1">
      <c r="E63" s="110" t="s">
        <v>134</v>
      </c>
      <c r="F63" s="135"/>
      <c r="G63" s="148">
        <v>45</v>
      </c>
      <c r="H63" s="153"/>
      <c r="I63" s="151"/>
      <c r="J63" s="114"/>
      <c r="K63" s="114"/>
      <c r="L63" s="114"/>
      <c r="M63" s="114"/>
      <c r="N63" s="114"/>
      <c r="O63" s="114"/>
      <c r="P63" s="114"/>
      <c r="Q63" s="149"/>
      <c r="R63" s="149"/>
      <c r="S63" s="191">
        <v>45</v>
      </c>
      <c r="T63" s="149">
        <v>45</v>
      </c>
      <c r="U63" s="207">
        <v>45</v>
      </c>
      <c r="V63" s="206">
        <v>45</v>
      </c>
      <c r="W63" s="206">
        <v>45</v>
      </c>
      <c r="X63" s="207">
        <v>45</v>
      </c>
      <c r="Y63" s="207">
        <v>45</v>
      </c>
      <c r="Z63" s="207">
        <v>45</v>
      </c>
      <c r="AA63" s="224">
        <v>45</v>
      </c>
      <c r="AB63" s="224">
        <v>45</v>
      </c>
      <c r="AC63" s="224">
        <v>45</v>
      </c>
      <c r="AD63" s="224">
        <v>45</v>
      </c>
      <c r="AE63" s="224">
        <v>44</v>
      </c>
      <c r="AF63" s="224">
        <v>44</v>
      </c>
      <c r="AG63" s="224">
        <v>44</v>
      </c>
      <c r="AH63" s="240">
        <v>44</v>
      </c>
      <c r="AI63" s="226">
        <v>38</v>
      </c>
      <c r="AJ63" s="226">
        <v>37</v>
      </c>
      <c r="AK63" s="227">
        <v>37</v>
      </c>
      <c r="AL63" s="183">
        <v>37</v>
      </c>
      <c r="AM63" s="224">
        <v>37</v>
      </c>
      <c r="AN63" s="224">
        <v>37</v>
      </c>
      <c r="AO63" s="183">
        <v>37</v>
      </c>
      <c r="AP63" s="183">
        <v>37</v>
      </c>
      <c r="AQ63" s="183">
        <v>37</v>
      </c>
      <c r="AR63" s="183">
        <v>37</v>
      </c>
      <c r="AS63" s="183">
        <v>37</v>
      </c>
      <c r="AT63" s="183"/>
      <c r="AU63" s="266"/>
      <c r="AV63" s="266"/>
      <c r="AW63" s="266"/>
      <c r="AX63" s="266"/>
      <c r="AY63" s="266"/>
      <c r="AZ63" s="2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3"/>
  <sheetViews>
    <sheetView zoomScalePageLayoutView="0" workbookViewId="0" topLeftCell="B1">
      <pane xSplit="1" ySplit="7" topLeftCell="AA3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I53" sqref="AI53:BA53"/>
    </sheetView>
  </sheetViews>
  <sheetFormatPr defaultColWidth="11.421875" defaultRowHeight="15"/>
  <cols>
    <col min="2" max="2" width="21.140625" style="0" customWidth="1"/>
    <col min="3" max="34" width="5.7109375" style="0" customWidth="1"/>
    <col min="35" max="35" width="5.8515625" style="0" customWidth="1"/>
    <col min="36" max="36" width="7.00390625" style="0" customWidth="1"/>
    <col min="37" max="37" width="5.7109375" style="0" customWidth="1"/>
    <col min="38" max="38" width="6.140625" style="0" customWidth="1"/>
    <col min="39" max="39" width="6.7109375" style="0" customWidth="1"/>
    <col min="40" max="40" width="6.28125" style="0" customWidth="1"/>
    <col min="41" max="44" width="6.140625" style="0" customWidth="1"/>
    <col min="45" max="55" width="6.57421875" style="0" customWidth="1"/>
    <col min="56" max="56" width="7.00390625" style="0" customWidth="1"/>
    <col min="57" max="57" width="8.140625" style="0" customWidth="1"/>
  </cols>
  <sheetData>
    <row r="1" spans="2:57" ht="15">
      <c r="B1" t="s">
        <v>4</v>
      </c>
      <c r="C1" s="49" t="str">
        <f>cartescoreCAM!$I177</f>
        <v>ASer</v>
      </c>
      <c r="D1" s="49" t="str">
        <f>cartescoreCAM!$I178</f>
        <v>STry</v>
      </c>
      <c r="E1" s="49" t="str">
        <f>cartescoreCAM!$I179</f>
        <v>MGui</v>
      </c>
      <c r="F1" s="49" t="str">
        <f>cartescoreCAM!$I180</f>
        <v>JPBra</v>
      </c>
      <c r="G1" s="49" t="str">
        <f>cartescoreCAM!$I181</f>
        <v>ARaf </v>
      </c>
      <c r="H1" s="49" t="str">
        <f>cartescoreCAM!$I182</f>
        <v>PThi</v>
      </c>
      <c r="I1" s="49" t="str">
        <f>cartescoreCAM!$I183</f>
        <v>JRou</v>
      </c>
      <c r="J1" s="49" t="str">
        <f>cartescoreCAM!$I184</f>
        <v>GDub</v>
      </c>
      <c r="K1" s="49" t="str">
        <f>cartescoreCAM!$I185</f>
        <v>GDign</v>
      </c>
      <c r="L1" s="49" t="str">
        <f>cartescoreCAM!$I186</f>
        <v>MLeo</v>
      </c>
      <c r="M1" s="49" t="str">
        <f>cartescoreCAM!$I187</f>
        <v>ETal</v>
      </c>
      <c r="N1" s="49" t="str">
        <f>cartescoreCAM!$I188</f>
        <v>CLeo</v>
      </c>
      <c r="O1" s="49" t="str">
        <f>cartescoreCAM!$I189</f>
        <v>PRoq</v>
      </c>
      <c r="P1" s="49" t="str">
        <f>cartescoreCAM!$I190</f>
        <v>JPCho</v>
      </c>
      <c r="Q1" s="49" t="str">
        <f>cartescoreCAM!$I191</f>
        <v>GPic</v>
      </c>
      <c r="R1" s="49" t="str">
        <f>cartescoreCAM!$I192</f>
        <v>EPic</v>
      </c>
      <c r="S1" s="49" t="str">
        <f>cartescoreCAM!$I193</f>
        <v>JBLef</v>
      </c>
      <c r="T1" s="49" t="str">
        <f>cartescoreCAM!$I194</f>
        <v>BLar</v>
      </c>
      <c r="U1" s="49" t="str">
        <f>cartescoreCAM!$I195</f>
        <v>PPre</v>
      </c>
      <c r="V1" s="49" t="str">
        <f>cartescoreCAM!$I196</f>
        <v>ABlan</v>
      </c>
      <c r="W1" s="49" t="str">
        <f>cartescoreCAM!$I197</f>
        <v>BRou</v>
      </c>
      <c r="X1" s="49" t="str">
        <f>cartescoreCAM!$I198</f>
        <v>BCue</v>
      </c>
      <c r="Y1" s="49" t="str">
        <f>cartescoreCAM!$I199</f>
        <v>YDej</v>
      </c>
      <c r="Z1" s="49" t="str">
        <f>cartescoreCAM!$I200</f>
        <v>GGar</v>
      </c>
      <c r="AA1" s="49" t="str">
        <f>cartescoreCAM!$I201</f>
        <v>RBo</v>
      </c>
      <c r="AB1" s="49" t="str">
        <f>cartescoreCAM!$I202</f>
        <v>MjBo</v>
      </c>
      <c r="AC1" s="49" t="str">
        <f>cartescoreCAM!$I203</f>
        <v>PCot</v>
      </c>
      <c r="AD1" s="49" t="str">
        <f>cartescoreCAM!$I204</f>
        <v>AdCha</v>
      </c>
      <c r="AE1" s="49" t="str">
        <f>cartescoreCAM!$I205</f>
        <v>NGar</v>
      </c>
      <c r="AF1" s="49" t="str">
        <f>cartescoreCAM!$I206</f>
        <v>VBer</v>
      </c>
      <c r="AG1" s="49" t="str">
        <f>cartescoreCAM!$I207</f>
        <v>PBats</v>
      </c>
      <c r="AH1" s="49" t="str">
        <f>cartescoreCAM!$I208</f>
        <v>PhArn</v>
      </c>
      <c r="AI1" s="49" t="str">
        <f>cartescoreCAM!$I209</f>
        <v>PLai</v>
      </c>
      <c r="AJ1" s="49" t="str">
        <f>cartescoreCAM!$I210</f>
        <v>FGuit</v>
      </c>
      <c r="AK1" s="49" t="str">
        <f>cartescoreCAM!$I211</f>
        <v>PFal</v>
      </c>
      <c r="AL1" s="49" t="str">
        <f>cartescoreCAM!$I212</f>
        <v>RBou</v>
      </c>
      <c r="AM1" s="49" t="str">
        <f>cartescoreCAM!$I213</f>
        <v>JRen</v>
      </c>
      <c r="AN1" s="49" t="str">
        <f>cartescoreCAM!$I214</f>
        <v>PEch</v>
      </c>
      <c r="AO1" s="49" t="str">
        <f>cartescoreCAM!$I215</f>
        <v>PhSan</v>
      </c>
      <c r="AP1" s="49" t="str">
        <f>cartescoreCAM!$I216</f>
        <v>YTang</v>
      </c>
      <c r="AQ1" s="49" t="str">
        <f>cartescoreCAM!$I217</f>
        <v>ARoub</v>
      </c>
      <c r="AR1" s="49" t="str">
        <f>cartescoreCAM!$I218</f>
        <v>CRoub</v>
      </c>
      <c r="AS1" s="49" t="str">
        <f>cartescoreCAM!$I219</f>
        <v>SPlan</v>
      </c>
      <c r="AT1" s="49" t="str">
        <f>cartescoreCAM!$I220</f>
        <v>GhMG</v>
      </c>
      <c r="AU1" s="49" t="str">
        <f>cartescoreCAM!$I221</f>
        <v>GGran</v>
      </c>
      <c r="AV1" s="49" t="str">
        <f>cartescoreCAM!$I222</f>
        <v>AGaut</v>
      </c>
      <c r="AW1" s="49" t="str">
        <f>cartescoreCAM!$I223</f>
        <v>CMo</v>
      </c>
      <c r="AX1" s="49" t="str">
        <f>cartescoreCAM!$I224</f>
        <v>ElLey</v>
      </c>
      <c r="AY1" s="49" t="str">
        <f>cartescoreCAM!$I225</f>
        <v>HLLey</v>
      </c>
      <c r="AZ1" s="49" t="str">
        <f>cartescoreCAM!$I226</f>
        <v>PhBar</v>
      </c>
      <c r="BA1" s="49" t="str">
        <f>cartescoreCAM!$I227</f>
        <v>MfEll</v>
      </c>
      <c r="BB1" s="49" t="str">
        <f>cartescoreCAM!$I228</f>
        <v>inv29</v>
      </c>
      <c r="BC1" s="49" t="str">
        <f>cartescoreCAM!$I229</f>
        <v>inv30</v>
      </c>
      <c r="BD1" s="49" t="str">
        <f>cartescoreCAM!$I230</f>
        <v>inv31</v>
      </c>
      <c r="BE1" s="49" t="str">
        <f>cartescoreCAM!$I231</f>
        <v>Inv32</v>
      </c>
    </row>
    <row r="3" ht="19.5" thickBot="1">
      <c r="B3" s="42"/>
    </row>
    <row r="4" spans="2:3" ht="19.5" thickBot="1">
      <c r="B4" s="38" t="s">
        <v>29</v>
      </c>
      <c r="C4">
        <v>72</v>
      </c>
    </row>
    <row r="5" spans="2:57" ht="15">
      <c r="B5" s="37" t="s">
        <v>99</v>
      </c>
      <c r="C5" s="11">
        <f>stableford!C6</f>
        <v>27.3</v>
      </c>
      <c r="D5" s="11">
        <f>stableford!D6</f>
        <v>24.8</v>
      </c>
      <c r="E5" s="11">
        <f>stableford!E6</f>
        <v>35</v>
      </c>
      <c r="F5" s="11">
        <f>stableford!F6</f>
        <v>17.4</v>
      </c>
      <c r="G5" s="11">
        <f>stableford!G6</f>
        <v>19.9</v>
      </c>
      <c r="H5" s="11">
        <f>stableford!H6</f>
        <v>26.6</v>
      </c>
      <c r="I5" s="11">
        <f>stableford!I6</f>
        <v>26.6</v>
      </c>
      <c r="J5" s="11">
        <f>stableford!J6</f>
        <v>34.5</v>
      </c>
      <c r="K5" s="11">
        <f>stableford!K6</f>
        <v>11.9</v>
      </c>
      <c r="L5" s="11">
        <f>stableford!L6</f>
        <v>30.6</v>
      </c>
      <c r="M5" s="11">
        <f>stableford!M6</f>
        <v>4.9</v>
      </c>
      <c r="N5" s="11">
        <f>stableford!N6</f>
        <v>22.7</v>
      </c>
      <c r="O5" s="11">
        <f>stableford!O6</f>
        <v>15.8</v>
      </c>
      <c r="P5" s="11">
        <f>stableford!P6</f>
        <v>13.1</v>
      </c>
      <c r="Q5" s="11">
        <f>stableford!Q6</f>
        <v>16.6</v>
      </c>
      <c r="R5" s="11">
        <f>stableford!R6</f>
        <v>34.2</v>
      </c>
      <c r="S5" s="11">
        <f>stableford!S6</f>
        <v>27.5</v>
      </c>
      <c r="T5" s="11">
        <f>stableford!T6</f>
        <v>44</v>
      </c>
      <c r="U5" s="11">
        <f>stableford!U6</f>
        <v>23</v>
      </c>
      <c r="V5" s="11">
        <f>stableford!V6</f>
        <v>54</v>
      </c>
      <c r="W5" s="11">
        <f>stableford!W6</f>
        <v>35.5</v>
      </c>
      <c r="X5" s="11">
        <f>stableford!X6</f>
        <v>16</v>
      </c>
      <c r="Y5" s="11">
        <f>stableford!Y6</f>
        <v>20.6</v>
      </c>
      <c r="Z5" s="11">
        <f>stableford!Z6</f>
        <v>34</v>
      </c>
      <c r="AA5" s="11">
        <f>stableford!AA6</f>
        <v>17.5</v>
      </c>
      <c r="AB5" s="11">
        <v>18.2</v>
      </c>
      <c r="AC5" s="11">
        <f>stableford!AC6</f>
        <v>20.1</v>
      </c>
      <c r="AD5" s="11">
        <v>45</v>
      </c>
      <c r="AE5" s="11">
        <f>stableford!AE6</f>
        <v>41</v>
      </c>
      <c r="AF5" s="11">
        <v>29.5</v>
      </c>
      <c r="AG5" s="11">
        <v>11.7</v>
      </c>
      <c r="AH5" s="11">
        <v>17.7</v>
      </c>
      <c r="AI5" s="11">
        <v>16.7</v>
      </c>
      <c r="AJ5" s="11">
        <v>11.7</v>
      </c>
      <c r="AK5" s="11">
        <f>stableford!AJ6</f>
        <v>11.7</v>
      </c>
      <c r="AL5" s="11">
        <f>stableford!AK6</f>
        <v>16.8</v>
      </c>
      <c r="AM5" s="11">
        <f>stableford!AL6</f>
        <v>24.5</v>
      </c>
      <c r="AN5" s="11">
        <f>stableford!AM6</f>
        <v>14.4</v>
      </c>
      <c r="AO5" s="11">
        <v>19.3</v>
      </c>
      <c r="AP5" s="11">
        <f>stableford!AP6</f>
        <v>40</v>
      </c>
      <c r="AQ5" s="11">
        <f>stableford!AQ6</f>
        <v>26.6</v>
      </c>
      <c r="AR5" s="11">
        <v>26.5</v>
      </c>
      <c r="AS5" s="11">
        <v>16.6</v>
      </c>
      <c r="AT5" s="11">
        <v>30.9</v>
      </c>
      <c r="AU5" s="11">
        <v>14.6</v>
      </c>
      <c r="AV5" s="11">
        <v>16.1</v>
      </c>
      <c r="AW5" s="11">
        <v>47</v>
      </c>
      <c r="AX5" s="11">
        <v>19.1</v>
      </c>
      <c r="AY5" s="11">
        <v>23.4</v>
      </c>
      <c r="AZ5" s="11">
        <v>30.2</v>
      </c>
      <c r="BA5" s="11">
        <v>26.6</v>
      </c>
      <c r="BB5" s="11">
        <v>41</v>
      </c>
      <c r="BC5" s="11">
        <v>40</v>
      </c>
      <c r="BD5" s="11">
        <v>24</v>
      </c>
      <c r="BE5" s="11">
        <v>35</v>
      </c>
    </row>
    <row r="6" spans="2:57" ht="15">
      <c r="B6" s="52" t="s">
        <v>4</v>
      </c>
      <c r="C6" s="54" t="str">
        <f>C1</f>
        <v>ASer</v>
      </c>
      <c r="D6" s="54" t="str">
        <f aca="true" t="shared" si="0" ref="D6:BE6">D1</f>
        <v>STry</v>
      </c>
      <c r="E6" s="54" t="str">
        <f t="shared" si="0"/>
        <v>MGui</v>
      </c>
      <c r="F6" s="54" t="str">
        <f t="shared" si="0"/>
        <v>JPBra</v>
      </c>
      <c r="G6" s="54" t="str">
        <f t="shared" si="0"/>
        <v>ARaf </v>
      </c>
      <c r="H6" s="54" t="str">
        <f t="shared" si="0"/>
        <v>PThi</v>
      </c>
      <c r="I6" s="54" t="str">
        <f t="shared" si="0"/>
        <v>JRou</v>
      </c>
      <c r="J6" s="54" t="str">
        <f t="shared" si="0"/>
        <v>GDub</v>
      </c>
      <c r="K6" s="54" t="str">
        <f t="shared" si="0"/>
        <v>GDign</v>
      </c>
      <c r="L6" s="54" t="str">
        <f t="shared" si="0"/>
        <v>MLeo</v>
      </c>
      <c r="M6" s="54" t="str">
        <f t="shared" si="0"/>
        <v>ETal</v>
      </c>
      <c r="N6" s="54" t="str">
        <f t="shared" si="0"/>
        <v>CLeo</v>
      </c>
      <c r="O6" s="54" t="str">
        <f t="shared" si="0"/>
        <v>PRoq</v>
      </c>
      <c r="P6" s="54" t="str">
        <f t="shared" si="0"/>
        <v>JPCho</v>
      </c>
      <c r="Q6" s="54" t="str">
        <f t="shared" si="0"/>
        <v>GPic</v>
      </c>
      <c r="R6" s="54" t="str">
        <f t="shared" si="0"/>
        <v>EPic</v>
      </c>
      <c r="S6" s="54" t="str">
        <f t="shared" si="0"/>
        <v>JBLef</v>
      </c>
      <c r="T6" s="54" t="str">
        <f t="shared" si="0"/>
        <v>BLar</v>
      </c>
      <c r="U6" s="54" t="str">
        <f t="shared" si="0"/>
        <v>PPre</v>
      </c>
      <c r="V6" s="54" t="str">
        <f t="shared" si="0"/>
        <v>ABlan</v>
      </c>
      <c r="W6" s="54" t="str">
        <f t="shared" si="0"/>
        <v>BRou</v>
      </c>
      <c r="X6" s="54" t="str">
        <f t="shared" si="0"/>
        <v>BCue</v>
      </c>
      <c r="Y6" s="54" t="str">
        <f t="shared" si="0"/>
        <v>YDej</v>
      </c>
      <c r="Z6" s="54" t="str">
        <f t="shared" si="0"/>
        <v>GGar</v>
      </c>
      <c r="AA6" s="54" t="str">
        <f t="shared" si="0"/>
        <v>RBo</v>
      </c>
      <c r="AB6" s="54" t="str">
        <f t="shared" si="0"/>
        <v>MjBo</v>
      </c>
      <c r="AC6" s="54" t="str">
        <f t="shared" si="0"/>
        <v>PCot</v>
      </c>
      <c r="AD6" s="54" t="str">
        <f t="shared" si="0"/>
        <v>AdCha</v>
      </c>
      <c r="AE6" s="54" t="str">
        <f t="shared" si="0"/>
        <v>NGar</v>
      </c>
      <c r="AF6" s="54" t="str">
        <f t="shared" si="0"/>
        <v>VBer</v>
      </c>
      <c r="AG6" s="54" t="str">
        <f t="shared" si="0"/>
        <v>PBats</v>
      </c>
      <c r="AH6" s="54" t="str">
        <f t="shared" si="0"/>
        <v>PhArn</v>
      </c>
      <c r="AI6" s="54" t="str">
        <f t="shared" si="0"/>
        <v>PLai</v>
      </c>
      <c r="AJ6" s="54" t="str">
        <f t="shared" si="0"/>
        <v>FGuit</v>
      </c>
      <c r="AK6" s="54" t="str">
        <f t="shared" si="0"/>
        <v>PFal</v>
      </c>
      <c r="AL6" s="54" t="str">
        <f t="shared" si="0"/>
        <v>RBou</v>
      </c>
      <c r="AM6" s="54" t="str">
        <f t="shared" si="0"/>
        <v>JRen</v>
      </c>
      <c r="AN6" s="54" t="str">
        <f t="shared" si="0"/>
        <v>PEch</v>
      </c>
      <c r="AO6" s="54" t="str">
        <f t="shared" si="0"/>
        <v>PhSan</v>
      </c>
      <c r="AP6" s="54" t="str">
        <f t="shared" si="0"/>
        <v>YTang</v>
      </c>
      <c r="AQ6" s="54" t="str">
        <f t="shared" si="0"/>
        <v>ARoub</v>
      </c>
      <c r="AR6" s="54" t="str">
        <f t="shared" si="0"/>
        <v>CRoub</v>
      </c>
      <c r="AS6" s="54" t="str">
        <f t="shared" si="0"/>
        <v>SPlan</v>
      </c>
      <c r="AT6" s="54" t="str">
        <f t="shared" si="0"/>
        <v>GhMG</v>
      </c>
      <c r="AU6" s="54" t="str">
        <f t="shared" si="0"/>
        <v>GGran</v>
      </c>
      <c r="AV6" s="54" t="str">
        <f t="shared" si="0"/>
        <v>AGaut</v>
      </c>
      <c r="AW6" s="54" t="str">
        <f t="shared" si="0"/>
        <v>CMo</v>
      </c>
      <c r="AX6" s="54" t="str">
        <f t="shared" si="0"/>
        <v>ElLey</v>
      </c>
      <c r="AY6" s="54" t="str">
        <f t="shared" si="0"/>
        <v>HLLey</v>
      </c>
      <c r="AZ6" s="54" t="str">
        <f t="shared" si="0"/>
        <v>PhBar</v>
      </c>
      <c r="BA6" s="54" t="str">
        <f t="shared" si="0"/>
        <v>MfEll</v>
      </c>
      <c r="BB6" s="54" t="str">
        <f t="shared" si="0"/>
        <v>inv29</v>
      </c>
      <c r="BC6" s="54" t="str">
        <f t="shared" si="0"/>
        <v>inv30</v>
      </c>
      <c r="BD6" s="54" t="str">
        <f t="shared" si="0"/>
        <v>inv31</v>
      </c>
      <c r="BE6" s="54" t="str">
        <f t="shared" si="0"/>
        <v>Inv32</v>
      </c>
    </row>
    <row r="7" spans="2:57" ht="15">
      <c r="B7" s="13" t="s">
        <v>30</v>
      </c>
      <c r="C7" s="53">
        <f aca="true" t="shared" si="1" ref="C7:AH7">AVERAGE(C8:C58)</f>
        <v>33.91428571428571</v>
      </c>
      <c r="D7" s="53">
        <f t="shared" si="1"/>
        <v>30.90909090909091</v>
      </c>
      <c r="E7" s="53">
        <f t="shared" si="1"/>
        <v>39.111111111111114</v>
      </c>
      <c r="F7" s="53">
        <f t="shared" si="1"/>
        <v>21.5</v>
      </c>
      <c r="G7" s="53">
        <f t="shared" si="1"/>
        <v>28.76923076923077</v>
      </c>
      <c r="H7" s="53">
        <f t="shared" si="1"/>
        <v>37.724137931034484</v>
      </c>
      <c r="I7" s="53">
        <f t="shared" si="1"/>
        <v>35.65217391304348</v>
      </c>
      <c r="J7" s="53">
        <f t="shared" si="1"/>
        <v>29.666666666666668</v>
      </c>
      <c r="K7" s="53">
        <f t="shared" si="1"/>
        <v>23.571428571428573</v>
      </c>
      <c r="L7" s="53">
        <f t="shared" si="1"/>
        <v>40.25</v>
      </c>
      <c r="M7" s="53">
        <f t="shared" si="1"/>
        <v>7.833333333333333</v>
      </c>
      <c r="N7" s="53">
        <f t="shared" si="1"/>
        <v>30.05263157894737</v>
      </c>
      <c r="O7" s="53">
        <f t="shared" si="1"/>
        <v>24.76923076923077</v>
      </c>
      <c r="P7" s="53">
        <f t="shared" si="1"/>
        <v>35.4</v>
      </c>
      <c r="Q7" s="53">
        <f t="shared" si="1"/>
        <v>21</v>
      </c>
      <c r="R7" s="53">
        <f t="shared" si="1"/>
        <v>27</v>
      </c>
      <c r="S7" s="53">
        <f t="shared" si="1"/>
        <v>32.2</v>
      </c>
      <c r="T7" s="53">
        <f t="shared" si="1"/>
        <v>47.166666666666664</v>
      </c>
      <c r="U7" s="53">
        <f t="shared" si="1"/>
        <v>34.2</v>
      </c>
      <c r="V7" s="53">
        <f t="shared" si="1"/>
        <v>41.75</v>
      </c>
      <c r="W7" s="53">
        <f t="shared" si="1"/>
        <v>39.3</v>
      </c>
      <c r="X7" s="53">
        <f t="shared" si="1"/>
        <v>27.2</v>
      </c>
      <c r="Y7" s="53">
        <f t="shared" si="1"/>
        <v>31.25</v>
      </c>
      <c r="Z7" s="53">
        <f t="shared" si="1"/>
        <v>36.416666666666664</v>
      </c>
      <c r="AA7" s="53">
        <f t="shared" si="1"/>
        <v>37</v>
      </c>
      <c r="AB7" s="53">
        <f t="shared" si="1"/>
        <v>37</v>
      </c>
      <c r="AC7" s="53">
        <f t="shared" si="1"/>
        <v>24.5</v>
      </c>
      <c r="AD7" s="53">
        <f t="shared" si="1"/>
        <v>36</v>
      </c>
      <c r="AE7" s="53">
        <f t="shared" si="1"/>
        <v>44</v>
      </c>
      <c r="AF7" s="53">
        <f t="shared" si="1"/>
        <v>33</v>
      </c>
      <c r="AG7" s="53">
        <f t="shared" si="1"/>
        <v>24</v>
      </c>
      <c r="AH7" s="53">
        <f t="shared" si="1"/>
        <v>22</v>
      </c>
      <c r="AI7" s="53">
        <f aca="true" t="shared" si="2" ref="AI7:BE7">AVERAGE(AI8:AI58)</f>
        <v>27.9375</v>
      </c>
      <c r="AJ7" s="53">
        <f t="shared" si="2"/>
        <v>14</v>
      </c>
      <c r="AK7" s="53">
        <f t="shared" si="2"/>
        <v>28</v>
      </c>
      <c r="AL7" s="53">
        <f t="shared" si="2"/>
        <v>36.666666666666664</v>
      </c>
      <c r="AM7" s="53">
        <f t="shared" si="2"/>
        <v>20.5</v>
      </c>
      <c r="AN7" s="53">
        <f t="shared" si="2"/>
        <v>21</v>
      </c>
      <c r="AO7" s="53">
        <f t="shared" si="2"/>
        <v>33.875</v>
      </c>
      <c r="AP7" s="53">
        <f t="shared" si="2"/>
        <v>35.5</v>
      </c>
      <c r="AQ7" s="53">
        <f t="shared" si="2"/>
        <v>37.625</v>
      </c>
      <c r="AR7" s="53">
        <f t="shared" si="2"/>
        <v>35.75</v>
      </c>
      <c r="AS7" s="53">
        <f t="shared" si="2"/>
        <v>35</v>
      </c>
      <c r="AT7" s="53">
        <f t="shared" si="2"/>
        <v>30</v>
      </c>
      <c r="AU7" s="53">
        <f t="shared" si="2"/>
        <v>22.333333333333332</v>
      </c>
      <c r="AV7" s="53">
        <f t="shared" si="2"/>
        <v>17</v>
      </c>
      <c r="AW7" s="53">
        <f t="shared" si="2"/>
        <v>52</v>
      </c>
      <c r="AX7" s="53">
        <f t="shared" si="2"/>
        <v>28.5</v>
      </c>
      <c r="AY7" s="53">
        <f t="shared" si="2"/>
        <v>34</v>
      </c>
      <c r="AZ7" s="53">
        <f t="shared" si="2"/>
        <v>45</v>
      </c>
      <c r="BA7" s="53">
        <f t="shared" si="2"/>
        <v>51</v>
      </c>
      <c r="BB7" s="53" t="e">
        <f t="shared" si="2"/>
        <v>#DIV/0!</v>
      </c>
      <c r="BC7" s="53" t="e">
        <f t="shared" si="2"/>
        <v>#DIV/0!</v>
      </c>
      <c r="BD7" s="53" t="e">
        <f t="shared" si="2"/>
        <v>#DIV/0!</v>
      </c>
      <c r="BE7" s="53" t="e">
        <f t="shared" si="2"/>
        <v>#DIV/0!</v>
      </c>
    </row>
    <row r="8" spans="2:57" ht="15">
      <c r="B8" s="7">
        <f>ScoreStroke!B11</f>
        <v>42009</v>
      </c>
      <c r="C8" s="49">
        <f>IF((ScoreStroke!C11-deltavsPar!$C$4)&gt;=0,(ScoreStroke!C11-deltavsPar!$C$4),"  ")</f>
        <v>40</v>
      </c>
      <c r="D8" s="49">
        <f>IF((ScoreStroke!D11-deltavsPar!$C$4)&gt;=0,(ScoreStroke!D11-deltavsPar!$C$4),"  ")</f>
        <v>33</v>
      </c>
      <c r="E8" s="49">
        <f>IF((ScoreStroke!E11-deltavsPar!$C$4)&gt;=0,(ScoreStroke!E11-deltavsPar!$C$4),"  ")</f>
        <v>28</v>
      </c>
      <c r="F8" s="49">
        <f>IF((ScoreStroke!F11-deltavsPar!$C$4)&gt;=0,(ScoreStroke!F11-deltavsPar!$C$4),"  ")</f>
        <v>28</v>
      </c>
      <c r="G8" s="49">
        <f>IF((ScoreStroke!G11-deltavsPar!$C$4)&gt;=0,(ScoreStroke!G11-deltavsPar!$C$4),"  ")</f>
        <v>30</v>
      </c>
      <c r="H8" s="49">
        <f>IF((ScoreStroke!H11-deltavsPar!$C$4)&gt;=0,(ScoreStroke!H11-deltavsPar!$C$4),"  ")</f>
        <v>41</v>
      </c>
      <c r="I8" s="49">
        <f>IF((ScoreStroke!I11-deltavsPar!$C$4)&gt;=0,(ScoreStroke!I11-deltavsPar!$C$4),"  ")</f>
        <v>43</v>
      </c>
      <c r="J8" s="49">
        <f>IF((ScoreStroke!J11-deltavsPar!$C$4)&gt;=0,(ScoreStroke!J11-deltavsPar!$C$4),"  ")</f>
        <v>34</v>
      </c>
      <c r="K8" s="49" t="str">
        <f>IF((ScoreStroke!K11-deltavsPar!$C$4)&gt;=0,(ScoreStroke!K11-deltavsPar!$C$4),"  ")</f>
        <v>  </v>
      </c>
      <c r="L8" s="49" t="str">
        <f>IF((ScoreStroke!L11-deltavsPar!$C$4)&gt;=0,(ScoreStroke!L11-deltavsPar!$C$4),"  ")</f>
        <v>  </v>
      </c>
      <c r="M8" s="49" t="str">
        <f>IF((ScoreStroke!M11-deltavsPar!$C$4)&gt;=0,(ScoreStroke!M11-deltavsPar!$C$4),"  ")</f>
        <v>  </v>
      </c>
      <c r="N8" s="49" t="str">
        <f>IF((ScoreStroke!N11-deltavsPar!$C$4)&gt;=0,(ScoreStroke!N11-deltavsPar!$C$4),"  ")</f>
        <v>  </v>
      </c>
      <c r="O8" s="49" t="str">
        <f>IF((ScoreStroke!O11-deltavsPar!$C$4)&gt;=0,(ScoreStroke!O11-deltavsPar!$C$4),"  ")</f>
        <v>  </v>
      </c>
      <c r="P8" s="49" t="str">
        <f>IF((ScoreStroke!P11-deltavsPar!$C$4)&gt;=0,(ScoreStroke!P11-deltavsPar!$C$4),"  ")</f>
        <v>  </v>
      </c>
      <c r="Q8" s="49" t="str">
        <f>IF((ScoreStroke!Q11-deltavsPar!$C$4)&gt;=0,(ScoreStroke!Q11-deltavsPar!$C$4),"  ")</f>
        <v>  </v>
      </c>
      <c r="R8" s="49" t="str">
        <f>IF((ScoreStroke!R11-deltavsPar!$C$4)&gt;=0,(ScoreStroke!R11-deltavsPar!$C$4),"  ")</f>
        <v>  </v>
      </c>
      <c r="S8" s="49" t="str">
        <f>IF((ScoreStroke!S11-deltavsPar!$C$4)&gt;=0,(ScoreStroke!S11-deltavsPar!$C$4),"  ")</f>
        <v>  </v>
      </c>
      <c r="T8" s="49" t="str">
        <f>IF((ScoreStroke!T11-deltavsPar!$C$4)&gt;=0,(ScoreStroke!T11-deltavsPar!$C$4),"  ")</f>
        <v>  </v>
      </c>
      <c r="U8" s="49" t="str">
        <f>IF((ScoreStroke!U11-deltavsPar!$C$4)&gt;=0,(ScoreStroke!U11-deltavsPar!$C$4),"  ")</f>
        <v>  </v>
      </c>
      <c r="V8" s="49" t="str">
        <f>IF((ScoreStroke!V11-deltavsPar!$C$4)&gt;=0,(ScoreStroke!V11-deltavsPar!$C$4),"  ")</f>
        <v>  </v>
      </c>
      <c r="W8" s="49" t="str">
        <f>IF((ScoreStroke!W11-deltavsPar!$C$4)&gt;=0,(ScoreStroke!W11-deltavsPar!$C$4),"  ")</f>
        <v>  </v>
      </c>
      <c r="X8" s="49" t="str">
        <f>IF((ScoreStroke!X11-deltavsPar!$C$4)&gt;=0,(ScoreStroke!X11-deltavsPar!$C$4),"  ")</f>
        <v>  </v>
      </c>
      <c r="Y8" s="49" t="str">
        <f>IF((ScoreStroke!Y11-deltavsPar!$C$4)&gt;=0,(ScoreStroke!Y11-deltavsPar!$C$4),"  ")</f>
        <v>  </v>
      </c>
      <c r="Z8" s="49" t="str">
        <f>IF((ScoreStroke!Z11-deltavsPar!$C$4)&gt;=0,(ScoreStroke!Z11-deltavsPar!$C$4),"  ")</f>
        <v>  </v>
      </c>
      <c r="AA8" s="49" t="str">
        <f>IF((ScoreStroke!AA11-deltavsPar!$C$4)&gt;=0,(ScoreStroke!AA11-deltavsPar!$C$4),"  ")</f>
        <v>  </v>
      </c>
      <c r="AB8" s="49" t="str">
        <f>IF((ScoreStroke!AB11-deltavsPar!$C$4)&gt;=0,(ScoreStroke!AB11-deltavsPar!$C$4),"  ")</f>
        <v>  </v>
      </c>
      <c r="AC8" s="49" t="str">
        <f>IF((ScoreStroke!AC11-deltavsPar!$C$4)&gt;=0,(ScoreStroke!AC11-deltavsPar!$C$4),"  ")</f>
        <v>  </v>
      </c>
      <c r="AD8" s="49" t="str">
        <f>IF((ScoreStroke!AD11-deltavsPar!$C$4)&gt;=0,(ScoreStroke!AD11-deltavsPar!$C$4),"  ")</f>
        <v>  </v>
      </c>
      <c r="AE8" s="49" t="str">
        <f>IF((ScoreStroke!AE11-deltavsPar!$C$4)&gt;=0,(ScoreStroke!AE11-deltavsPar!$C$4),"  ")</f>
        <v>  </v>
      </c>
      <c r="AF8" s="49" t="str">
        <f>IF((ScoreStroke!AF11-deltavsPar!$C$4)&gt;=0,(ScoreStroke!AF11-deltavsPar!$C$4),"  ")</f>
        <v>  </v>
      </c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2:57" ht="15">
      <c r="B9" s="7">
        <f>ScoreStroke!B12</f>
        <v>42016</v>
      </c>
      <c r="C9" s="49">
        <f>IF((ScoreStroke!C12-deltavsPar!$C$4)&gt;=0,(ScoreStroke!C12-deltavsPar!$C$4),"  ")</f>
        <v>36</v>
      </c>
      <c r="D9" s="49">
        <f>IF((ScoreStroke!D12-deltavsPar!$C$4)&gt;=0,(ScoreStroke!D12-deltavsPar!$C$4),"  ")</f>
        <v>32</v>
      </c>
      <c r="E9" s="49" t="str">
        <f>IF((ScoreStroke!E12-deltavsPar!$C$4)&gt;=0,(ScoreStroke!E12-deltavsPar!$C$4),"  ")</f>
        <v>  </v>
      </c>
      <c r="F9" s="49" t="str">
        <f>IF((ScoreStroke!F12-deltavsPar!$C$4)&gt;=0,(ScoreStroke!F12-deltavsPar!$C$4),"  ")</f>
        <v>  </v>
      </c>
      <c r="G9" s="49">
        <f>IF((ScoreStroke!G12-deltavsPar!$C$4)&gt;=0,(ScoreStroke!G12-deltavsPar!$C$4),"  ")</f>
        <v>34</v>
      </c>
      <c r="H9" s="49" t="str">
        <f>IF((ScoreStroke!H12-deltavsPar!$C$4)&gt;=0,(ScoreStroke!H12-deltavsPar!$C$4),"  ")</f>
        <v>  </v>
      </c>
      <c r="I9" s="49" t="str">
        <f>IF((ScoreStroke!I12-deltavsPar!$C$4)&gt;=0,(ScoreStroke!I12-deltavsPar!$C$4),"  ")</f>
        <v>  </v>
      </c>
      <c r="J9" s="49" t="str">
        <f>IF((ScoreStroke!J12-deltavsPar!$C$4)&gt;=0,(ScoreStroke!J12-deltavsPar!$C$4),"  ")</f>
        <v>  </v>
      </c>
      <c r="K9" s="49">
        <f>IF((ScoreStroke!K12-deltavsPar!$C$4)&gt;=0,(ScoreStroke!K12-deltavsPar!$C$4),"  ")</f>
        <v>21</v>
      </c>
      <c r="L9" s="49">
        <f>IF((ScoreStroke!L12-deltavsPar!$C$4)&gt;=0,(ScoreStroke!L12-deltavsPar!$C$4),"  ")</f>
        <v>45</v>
      </c>
      <c r="M9" s="49">
        <f>IF((ScoreStroke!M12-deltavsPar!$C$4)&gt;=0,(ScoreStroke!M12-deltavsPar!$C$4),"  ")</f>
        <v>9</v>
      </c>
      <c r="N9" s="49">
        <f>IF((ScoreStroke!N12-deltavsPar!$C$4)&gt;=0,(ScoreStroke!N12-deltavsPar!$C$4),"  ")</f>
        <v>40</v>
      </c>
      <c r="O9" s="49">
        <f>IF((ScoreStroke!O12-deltavsPar!$C$4)&gt;=0,(ScoreStroke!O12-deltavsPar!$C$4),"  ")</f>
        <v>24</v>
      </c>
      <c r="P9" s="49" t="str">
        <f>IF((ScoreStroke!P12-deltavsPar!$C$4)&gt;=0,(ScoreStroke!P12-deltavsPar!$C$4),"  ")</f>
        <v>  </v>
      </c>
      <c r="Q9" s="49" t="str">
        <f>IF((ScoreStroke!Q12-deltavsPar!$C$4)&gt;=0,(ScoreStroke!Q12-deltavsPar!$C$4),"  ")</f>
        <v>  </v>
      </c>
      <c r="R9" s="49" t="str">
        <f>IF((ScoreStroke!R12-deltavsPar!$C$4)&gt;=0,(ScoreStroke!R12-deltavsPar!$C$4),"  ")</f>
        <v>  </v>
      </c>
      <c r="S9" s="49" t="str">
        <f>IF((ScoreStroke!S12-deltavsPar!$C$4)&gt;=0,(ScoreStroke!S12-deltavsPar!$C$4),"  ")</f>
        <v>  </v>
      </c>
      <c r="T9" s="49" t="str">
        <f>IF((ScoreStroke!T12-deltavsPar!$C$4)&gt;=0,(ScoreStroke!T12-deltavsPar!$C$4),"  ")</f>
        <v>  </v>
      </c>
      <c r="U9" s="49" t="str">
        <f>IF((ScoreStroke!U12-deltavsPar!$C$4)&gt;=0,(ScoreStroke!U12-deltavsPar!$C$4),"  ")</f>
        <v>  </v>
      </c>
      <c r="V9" s="49" t="str">
        <f>IF((ScoreStroke!V12-deltavsPar!$C$4)&gt;=0,(ScoreStroke!V12-deltavsPar!$C$4),"  ")</f>
        <v>  </v>
      </c>
      <c r="W9" s="49" t="str">
        <f>IF((ScoreStroke!W12-deltavsPar!$C$4)&gt;=0,(ScoreStroke!W12-deltavsPar!$C$4),"  ")</f>
        <v>  </v>
      </c>
      <c r="X9" s="49" t="str">
        <f>IF((ScoreStroke!X12-deltavsPar!$C$4)&gt;=0,(ScoreStroke!X12-deltavsPar!$C$4),"  ")</f>
        <v>  </v>
      </c>
      <c r="Y9" s="49" t="str">
        <f>IF((ScoreStroke!Y12-deltavsPar!$C$4)&gt;=0,(ScoreStroke!Y12-deltavsPar!$C$4),"  ")</f>
        <v>  </v>
      </c>
      <c r="Z9" s="49" t="str">
        <f>IF((ScoreStroke!Z12-deltavsPar!$C$4)&gt;=0,(ScoreStroke!Z12-deltavsPar!$C$4),"  ")</f>
        <v>  </v>
      </c>
      <c r="AA9" s="49" t="str">
        <f>IF((ScoreStroke!AA12-deltavsPar!$C$4)&gt;=0,(ScoreStroke!AA12-deltavsPar!$C$4),"  ")</f>
        <v>  </v>
      </c>
      <c r="AB9" s="49" t="str">
        <f>IF((ScoreStroke!AB12-deltavsPar!$C$4)&gt;=0,(ScoreStroke!AB12-deltavsPar!$C$4),"  ")</f>
        <v>  </v>
      </c>
      <c r="AC9" s="49" t="str">
        <f>IF((ScoreStroke!AC12-deltavsPar!$C$4)&gt;=0,(ScoreStroke!AC12-deltavsPar!$C$4),"  ")</f>
        <v>  </v>
      </c>
      <c r="AD9" s="49" t="str">
        <f>IF((ScoreStroke!AD12-deltavsPar!$C$4)&gt;=0,(ScoreStroke!AD12-deltavsPar!$C$4),"  ")</f>
        <v>  </v>
      </c>
      <c r="AE9" s="49" t="str">
        <f>IF((ScoreStroke!AE12-deltavsPar!$C$4)&gt;=0,(ScoreStroke!AE12-deltavsPar!$C$4),"  ")</f>
        <v>  </v>
      </c>
      <c r="AF9" s="49" t="str">
        <f>IF((ScoreStroke!AF12-deltavsPar!$C$4)&gt;=0,(ScoreStroke!AF12-deltavsPar!$C$4),"  ")</f>
        <v>  </v>
      </c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2:57" ht="15">
      <c r="B10" s="7">
        <f>ScoreStroke!B13</f>
        <v>42030</v>
      </c>
      <c r="C10" s="49">
        <f>IF((ScoreStroke!C13-deltavsPar!$C$4)&gt;=0,(ScoreStroke!C13-deltavsPar!$C$4),"  ")</f>
        <v>44</v>
      </c>
      <c r="D10" s="49" t="str">
        <f>IF((ScoreStroke!D13-deltavsPar!$C$4)&gt;=0,(ScoreStroke!D13-deltavsPar!$C$4),"  ")</f>
        <v>  </v>
      </c>
      <c r="E10" s="49">
        <f>IF((ScoreStroke!E13-deltavsPar!$C$4)&gt;=0,(ScoreStroke!E13-deltavsPar!$C$4),"  ")</f>
        <v>30</v>
      </c>
      <c r="F10" s="49" t="str">
        <f>IF((ScoreStroke!F13-deltavsPar!$C$4)&gt;=0,(ScoreStroke!F13-deltavsPar!$C$4),"  ")</f>
        <v>  </v>
      </c>
      <c r="G10" s="49">
        <f>IF((ScoreStroke!G13-deltavsPar!$C$4)&gt;=0,(ScoreStroke!G13-deltavsPar!$C$4),"  ")</f>
        <v>37</v>
      </c>
      <c r="H10" s="49">
        <f>IF((ScoreStroke!H13-deltavsPar!$C$4)&gt;=0,(ScoreStroke!H13-deltavsPar!$C$4),"  ")</f>
        <v>31</v>
      </c>
      <c r="I10" s="49">
        <f>IF((ScoreStroke!I13-deltavsPar!$C$4)&gt;=0,(ScoreStroke!I13-deltavsPar!$C$4),"  ")</f>
        <v>36</v>
      </c>
      <c r="J10" s="49">
        <f>IF((ScoreStroke!J13-deltavsPar!$C$4)&gt;=0,(ScoreStroke!J13-deltavsPar!$C$4),"  ")</f>
        <v>27</v>
      </c>
      <c r="K10" s="49">
        <f>IF((ScoreStroke!K13-deltavsPar!$C$4)&gt;=0,(ScoreStroke!K13-deltavsPar!$C$4),"  ")</f>
        <v>27</v>
      </c>
      <c r="L10" s="49" t="str">
        <f>IF((ScoreStroke!L13-deltavsPar!$C$4)&gt;=0,(ScoreStroke!L13-deltavsPar!$C$4),"  ")</f>
        <v>  </v>
      </c>
      <c r="M10" s="49" t="str">
        <f>IF((ScoreStroke!M13-deltavsPar!$C$4)&gt;=0,(ScoreStroke!M13-deltavsPar!$C$4),"  ")</f>
        <v>  </v>
      </c>
      <c r="N10" s="49" t="str">
        <f>IF((ScoreStroke!N13-deltavsPar!$C$4)&gt;=0,(ScoreStroke!N13-deltavsPar!$C$4),"  ")</f>
        <v>  </v>
      </c>
      <c r="O10" s="49" t="str">
        <f>IF((ScoreStroke!O13-deltavsPar!$C$4)&gt;=0,(ScoreStroke!O13-deltavsPar!$C$4),"  ")</f>
        <v>  </v>
      </c>
      <c r="P10" s="49"/>
      <c r="Q10" s="49">
        <f>IF((ScoreStroke!Q13-deltavsPar!$C$4)&gt;=0,(ScoreStroke!Q13-deltavsPar!$C$4),"  ")</f>
        <v>21</v>
      </c>
      <c r="R10" s="49">
        <f>IF((ScoreStroke!R13-deltavsPar!$C$4)&gt;=0,(ScoreStroke!R13-deltavsPar!$C$4),"  ")</f>
        <v>27</v>
      </c>
      <c r="S10" s="49" t="str">
        <f>IF((ScoreStroke!S13-deltavsPar!$C$4)&gt;=0,(ScoreStroke!S13-deltavsPar!$C$4),"  ")</f>
        <v>  </v>
      </c>
      <c r="T10" s="49" t="str">
        <f>IF((ScoreStroke!T13-deltavsPar!$C$4)&gt;=0,(ScoreStroke!T13-deltavsPar!$C$4),"  ")</f>
        <v>  </v>
      </c>
      <c r="U10" s="49" t="str">
        <f>IF((ScoreStroke!U13-deltavsPar!$C$4)&gt;=0,(ScoreStroke!U13-deltavsPar!$C$4),"  ")</f>
        <v>  </v>
      </c>
      <c r="V10" s="49" t="str">
        <f>IF((ScoreStroke!V13-deltavsPar!$C$4)&gt;=0,(ScoreStroke!V13-deltavsPar!$C$4),"  ")</f>
        <v>  </v>
      </c>
      <c r="W10" s="49" t="str">
        <f>IF((ScoreStroke!W13-deltavsPar!$C$4)&gt;=0,(ScoreStroke!W13-deltavsPar!$C$4),"  ")</f>
        <v>  </v>
      </c>
      <c r="X10" s="49" t="str">
        <f>IF((ScoreStroke!X13-deltavsPar!$C$4)&gt;=0,(ScoreStroke!X13-deltavsPar!$C$4),"  ")</f>
        <v>  </v>
      </c>
      <c r="Y10" s="49" t="str">
        <f>IF((ScoreStroke!Y13-deltavsPar!$C$4)&gt;=0,(ScoreStroke!Y13-deltavsPar!$C$4),"  ")</f>
        <v>  </v>
      </c>
      <c r="Z10" s="49" t="str">
        <f>IF((ScoreStroke!Z13-deltavsPar!$C$4)&gt;=0,(ScoreStroke!Z13-deltavsPar!$C$4),"  ")</f>
        <v>  </v>
      </c>
      <c r="AA10" s="49" t="str">
        <f>IF((ScoreStroke!AA13-deltavsPar!$C$4)&gt;=0,(ScoreStroke!AA13-deltavsPar!$C$4),"  ")</f>
        <v>  </v>
      </c>
      <c r="AB10" s="49" t="str">
        <f>IF((ScoreStroke!AB13-deltavsPar!$C$4)&gt;=0,(ScoreStroke!AB13-deltavsPar!$C$4),"  ")</f>
        <v>  </v>
      </c>
      <c r="AC10" s="49" t="str">
        <f>IF((ScoreStroke!AC13-deltavsPar!$C$4)&gt;=0,(ScoreStroke!AC13-deltavsPar!$C$4),"  ")</f>
        <v>  </v>
      </c>
      <c r="AD10" s="49" t="str">
        <f>IF((ScoreStroke!AD13-deltavsPar!$C$4)&gt;=0,(ScoreStroke!AD13-deltavsPar!$C$4),"  ")</f>
        <v>  </v>
      </c>
      <c r="AE10" s="49" t="str">
        <f>IF((ScoreStroke!AE13-deltavsPar!$C$4)&gt;=0,(ScoreStroke!AE13-deltavsPar!$C$4),"  ")</f>
        <v>  </v>
      </c>
      <c r="AF10" s="49" t="str">
        <f>IF((ScoreStroke!AF13-deltavsPar!$C$4)&gt;=0,(ScoreStroke!AF13-deltavsPar!$C$4),"  ")</f>
        <v>  </v>
      </c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2:57" ht="15">
      <c r="B11" s="7">
        <f>ScoreStroke!B14</f>
        <v>42044</v>
      </c>
      <c r="C11" s="49">
        <f>IF((ScoreStroke!C14-deltavsPar!$C$4)&gt;=0,(ScoreStroke!C14-deltavsPar!$C$4),"  ")</f>
        <v>30</v>
      </c>
      <c r="D11" s="49">
        <f>IF((ScoreStroke!D14-deltavsPar!$C$4)&gt;=0,(ScoreStroke!D14-deltavsPar!$C$4),"  ")</f>
        <v>34</v>
      </c>
      <c r="E11" s="49">
        <f>IF((ScoreStroke!E14-deltavsPar!$C$4)&gt;=0,(ScoreStroke!E14-deltavsPar!$C$4),"  ")</f>
        <v>39</v>
      </c>
      <c r="F11" s="49" t="str">
        <f>IF((ScoreStroke!F14-deltavsPar!$C$4)&gt;=0,(ScoreStroke!F14-deltavsPar!$C$4),"  ")</f>
        <v>  </v>
      </c>
      <c r="G11" s="49" t="str">
        <f>IF((ScoreStroke!G14-deltavsPar!$C$4)&gt;=0,(ScoreStroke!G14-deltavsPar!$C$4),"  ")</f>
        <v>  </v>
      </c>
      <c r="H11" s="49" t="str">
        <f>IF((ScoreStroke!H14-deltavsPar!$C$4)&gt;=0,(ScoreStroke!H14-deltavsPar!$C$4),"  ")</f>
        <v>  </v>
      </c>
      <c r="I11" s="49" t="str">
        <f>IF((ScoreStroke!I14-deltavsPar!$C$4)&gt;=0,(ScoreStroke!I14-deltavsPar!$C$4),"  ")</f>
        <v>  </v>
      </c>
      <c r="J11" s="49">
        <f>IF((ScoreStroke!J14-deltavsPar!$C$4)&gt;=0,(ScoreStroke!J14-deltavsPar!$C$4),"  ")</f>
        <v>31</v>
      </c>
      <c r="K11" s="49">
        <f>IF((ScoreStroke!K14-deltavsPar!$C$4)&gt;=0,(ScoreStroke!K14-deltavsPar!$C$4),"  ")</f>
        <v>25</v>
      </c>
      <c r="L11" s="49">
        <f>IF((ScoreStroke!L14-deltavsPar!$C$4)&gt;=0,(ScoreStroke!L14-deltavsPar!$C$4),"  ")</f>
        <v>48</v>
      </c>
      <c r="M11" s="49">
        <f>IF((ScoreStroke!M14-deltavsPar!$C$4)&gt;=0,(ScoreStroke!M14-deltavsPar!$C$4),"  ")</f>
        <v>10</v>
      </c>
      <c r="N11" s="49">
        <f>IF((ScoreStroke!N14-deltavsPar!$C$4)&gt;=0,(ScoreStroke!N14-deltavsPar!$C$4),"  ")</f>
        <v>26</v>
      </c>
      <c r="O11" s="49" t="str">
        <f>IF((ScoreStroke!O14-deltavsPar!$C$4)&gt;=0,(ScoreStroke!O14-deltavsPar!$C$4),"  ")</f>
        <v>  </v>
      </c>
      <c r="P11" s="49" t="str">
        <f>IF((ScoreStroke!P14-deltavsPar!$C$4)&gt;=0,(ScoreStroke!P14-deltavsPar!$C$4),"  ")</f>
        <v>  </v>
      </c>
      <c r="Q11" s="49" t="str">
        <f>IF((ScoreStroke!Q14-deltavsPar!$C$4)&gt;=0,(ScoreStroke!Q14-deltavsPar!$C$4),"  ")</f>
        <v>  </v>
      </c>
      <c r="R11" s="49" t="str">
        <f>IF((ScoreStroke!R14-deltavsPar!$C$4)&gt;=0,(ScoreStroke!R14-deltavsPar!$C$4),"  ")</f>
        <v>  </v>
      </c>
      <c r="S11" s="49">
        <f>IF((ScoreStroke!S14-deltavsPar!$C$4)&gt;=0,(ScoreStroke!S14-deltavsPar!$C$4),"  ")</f>
        <v>41</v>
      </c>
      <c r="T11" s="49">
        <f>IF((ScoreStroke!T14-deltavsPar!$C$4)&gt;=0,(ScoreStroke!T14-deltavsPar!$C$4),"  ")</f>
        <v>57</v>
      </c>
      <c r="U11" s="49">
        <f>IF((ScoreStroke!U14-deltavsPar!$C$4)&gt;=0,(ScoreStroke!U14-deltavsPar!$C$4),"  ")</f>
        <v>37</v>
      </c>
      <c r="V11" s="49" t="str">
        <f>IF((ScoreStroke!V14-deltavsPar!$C$4)&gt;=0,(ScoreStroke!V14-deltavsPar!$C$4),"  ")</f>
        <v>  </v>
      </c>
      <c r="W11" s="49" t="str">
        <f>IF((ScoreStroke!W14-deltavsPar!$C$4)&gt;=0,(ScoreStroke!W14-deltavsPar!$C$4),"  ")</f>
        <v>  </v>
      </c>
      <c r="X11" s="49" t="str">
        <f>IF((ScoreStroke!X14-deltavsPar!$C$4)&gt;=0,(ScoreStroke!X14-deltavsPar!$C$4),"  ")</f>
        <v>  </v>
      </c>
      <c r="Y11" s="49" t="str">
        <f>IF((ScoreStroke!Y14-deltavsPar!$C$4)&gt;=0,(ScoreStroke!Y14-deltavsPar!$C$4),"  ")</f>
        <v>  </v>
      </c>
      <c r="Z11" s="49" t="str">
        <f>IF((ScoreStroke!Z14-deltavsPar!$C$4)&gt;=0,(ScoreStroke!Z14-deltavsPar!$C$4),"  ")</f>
        <v>  </v>
      </c>
      <c r="AA11" s="49" t="str">
        <f>IF((ScoreStroke!AA14-deltavsPar!$C$4)&gt;=0,(ScoreStroke!AA14-deltavsPar!$C$4),"  ")</f>
        <v>  </v>
      </c>
      <c r="AB11" s="49" t="str">
        <f>IF((ScoreStroke!AB14-deltavsPar!$C$4)&gt;=0,(ScoreStroke!AB14-deltavsPar!$C$4),"  ")</f>
        <v>  </v>
      </c>
      <c r="AC11" s="49" t="str">
        <f>IF((ScoreStroke!AC14-deltavsPar!$C$4)&gt;=0,(ScoreStroke!AC14-deltavsPar!$C$4),"  ")</f>
        <v>  </v>
      </c>
      <c r="AD11" s="49" t="str">
        <f>IF((ScoreStroke!AD14-deltavsPar!$C$4)&gt;=0,(ScoreStroke!AD14-deltavsPar!$C$4),"  ")</f>
        <v>  </v>
      </c>
      <c r="AE11" s="49" t="str">
        <f>IF((ScoreStroke!AE14-deltavsPar!$C$4)&gt;=0,(ScoreStroke!AE14-deltavsPar!$C$4),"  ")</f>
        <v>  </v>
      </c>
      <c r="AF11" s="49" t="str">
        <f>IF((ScoreStroke!AF14-deltavsPar!$C$4)&gt;=0,(ScoreStroke!AF14-deltavsPar!$C$4),"  ")</f>
        <v>  </v>
      </c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2:57" ht="15">
      <c r="B12" s="7">
        <f>ScoreStroke!B15</f>
        <v>42051</v>
      </c>
      <c r="C12" s="49">
        <f>IF((ScoreStroke!C15-deltavsPar!$C$4)&gt;=0,(ScoreStroke!C15-deltavsPar!$C$4),"  ")</f>
        <v>39</v>
      </c>
      <c r="D12" s="49">
        <f>IF((ScoreStroke!D15-deltavsPar!$C$4)&gt;=0,(ScoreStroke!D15-deltavsPar!$C$4),"  ")</f>
        <v>33</v>
      </c>
      <c r="E12" s="49">
        <f>IF((ScoreStroke!E15-deltavsPar!$C$4)&gt;=0,(ScoreStroke!E15-deltavsPar!$C$4),"  ")</f>
        <v>36</v>
      </c>
      <c r="F12" s="49" t="str">
        <f>IF((ScoreStroke!F15-deltavsPar!$C$4)&gt;=0,(ScoreStroke!F15-deltavsPar!$C$4),"  ")</f>
        <v>  </v>
      </c>
      <c r="G12" s="49">
        <f>IF((ScoreStroke!G15-deltavsPar!$C$4)&gt;=0,(ScoreStroke!G15-deltavsPar!$C$4),"  ")</f>
        <v>26</v>
      </c>
      <c r="H12" s="49">
        <f>IF((ScoreStroke!H15-deltavsPar!$C$4)&gt;=0,(ScoreStroke!H15-deltavsPar!$C$4),"  ")</f>
        <v>40</v>
      </c>
      <c r="I12" s="49" t="str">
        <f>IF((ScoreStroke!I15-deltavsPar!$C$4)&gt;=0,(ScoreStroke!I15-deltavsPar!$C$4),"  ")</f>
        <v>  </v>
      </c>
      <c r="J12" s="49">
        <f>IF((ScoreStroke!J15-deltavsPar!$C$4)&gt;=0,(ScoreStroke!J15-deltavsPar!$C$4),"  ")</f>
        <v>32</v>
      </c>
      <c r="K12" s="49" t="str">
        <f>IF((ScoreStroke!K15-deltavsPar!$C$4)&gt;=0,(ScoreStroke!K15-deltavsPar!$C$4),"  ")</f>
        <v>  </v>
      </c>
      <c r="L12" s="49" t="str">
        <f>IF((ScoreStroke!L15-deltavsPar!$C$4)&gt;=0,(ScoreStroke!L15-deltavsPar!$C$4),"  ")</f>
        <v>  </v>
      </c>
      <c r="M12" s="49" t="str">
        <f>IF((ScoreStroke!M15-deltavsPar!$C$4)&gt;=0,(ScoreStroke!M15-deltavsPar!$C$4),"  ")</f>
        <v>  </v>
      </c>
      <c r="N12" s="49" t="str">
        <f>IF((ScoreStroke!N15-deltavsPar!$C$4)&gt;=0,(ScoreStroke!N15-deltavsPar!$C$4),"  ")</f>
        <v>  </v>
      </c>
      <c r="O12" s="49" t="str">
        <f>IF((ScoreStroke!O15-deltavsPar!$C$4)&gt;=0,(ScoreStroke!O15-deltavsPar!$C$4),"  ")</f>
        <v>  </v>
      </c>
      <c r="P12" s="49">
        <f>IF((ScoreStroke!P15-deltavsPar!$C$4)&gt;=0,(ScoreStroke!P15-deltavsPar!$C$4),"  ")</f>
        <v>41</v>
      </c>
      <c r="Q12" s="49" t="str">
        <f>IF((ScoreStroke!Q15-deltavsPar!$C$4)&gt;=0,(ScoreStroke!Q15-deltavsPar!$C$4),"  ")</f>
        <v>  </v>
      </c>
      <c r="R12" s="49" t="str">
        <f>IF((ScoreStroke!R15-deltavsPar!$C$4)&gt;=0,(ScoreStroke!R15-deltavsPar!$C$4),"  ")</f>
        <v>  </v>
      </c>
      <c r="S12" s="49">
        <f>IF((ScoreStroke!S15-deltavsPar!$C$4)&gt;=0,(ScoreStroke!S15-deltavsPar!$C$4),"  ")</f>
        <v>30</v>
      </c>
      <c r="T12" s="49" t="str">
        <f>IF((ScoreStroke!T15-deltavsPar!$C$4)&gt;=0,(ScoreStroke!T15-deltavsPar!$C$4),"  ")</f>
        <v>  </v>
      </c>
      <c r="U12" s="49" t="str">
        <f>IF((ScoreStroke!U15-deltavsPar!$C$4)&gt;=0,(ScoreStroke!U15-deltavsPar!$C$4),"  ")</f>
        <v>  </v>
      </c>
      <c r="V12" s="49">
        <f>IF((ScoreStroke!V15-deltavsPar!$C$4)&gt;=0,(ScoreStroke!V15-deltavsPar!$C$4),"  ")</f>
        <v>37</v>
      </c>
      <c r="W12" s="49">
        <f>IF((ScoreStroke!W15-deltavsPar!$C$4)&gt;=0,(ScoreStroke!W15-deltavsPar!$C$4),"  ")</f>
        <v>41</v>
      </c>
      <c r="X12" s="49" t="str">
        <f>IF((ScoreStroke!X15-deltavsPar!$C$4)&gt;=0,(ScoreStroke!X15-deltavsPar!$C$4),"  ")</f>
        <v>  </v>
      </c>
      <c r="Y12" s="49" t="str">
        <f>IF((ScoreStroke!Y15-deltavsPar!$C$4)&gt;=0,(ScoreStroke!Y15-deltavsPar!$C$4),"  ")</f>
        <v>  </v>
      </c>
      <c r="Z12" s="49" t="str">
        <f>IF((ScoreStroke!Z15-deltavsPar!$C$4)&gt;=0,(ScoreStroke!Z15-deltavsPar!$C$4),"  ")</f>
        <v>  </v>
      </c>
      <c r="AA12" s="49" t="str">
        <f>IF((ScoreStroke!AA15-deltavsPar!$C$4)&gt;=0,(ScoreStroke!AA15-deltavsPar!$C$4),"  ")</f>
        <v>  </v>
      </c>
      <c r="AB12" s="49" t="str">
        <f>IF((ScoreStroke!AB15-deltavsPar!$C$4)&gt;=0,(ScoreStroke!AB15-deltavsPar!$C$4),"  ")</f>
        <v>  </v>
      </c>
      <c r="AC12" s="49" t="str">
        <f>IF((ScoreStroke!AC15-deltavsPar!$C$4)&gt;=0,(ScoreStroke!AC15-deltavsPar!$C$4),"  ")</f>
        <v>  </v>
      </c>
      <c r="AD12" s="49" t="str">
        <f>IF((ScoreStroke!AD15-deltavsPar!$C$4)&gt;=0,(ScoreStroke!AD15-deltavsPar!$C$4),"  ")</f>
        <v>  </v>
      </c>
      <c r="AE12" s="49" t="str">
        <f>IF((ScoreStroke!AE15-deltavsPar!$C$4)&gt;=0,(ScoreStroke!AE15-deltavsPar!$C$4),"  ")</f>
        <v>  </v>
      </c>
      <c r="AF12" s="49" t="str">
        <f>IF((ScoreStroke!AF15-deltavsPar!$C$4)&gt;=0,(ScoreStroke!AF15-deltavsPar!$C$4),"  ")</f>
        <v>  </v>
      </c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2:57" ht="15">
      <c r="B13" s="7">
        <f>ScoreStroke!B16</f>
        <v>42072</v>
      </c>
      <c r="C13" s="49">
        <f>IF((ScoreStroke!C16-deltavsPar!$C$4)&gt;=0,(ScoreStroke!C16-deltavsPar!$C$4),"  ")</f>
        <v>30</v>
      </c>
      <c r="D13" s="49">
        <f>IF((ScoreStroke!D16-deltavsPar!$C$4)&gt;=0,(ScoreStroke!D16-deltavsPar!$C$4),"  ")</f>
        <v>35</v>
      </c>
      <c r="E13" s="49">
        <f>IF((ScoreStroke!E16-deltavsPar!$C$4)&gt;=0,(ScoreStroke!E16-deltavsPar!$C$4),"  ")</f>
        <v>43</v>
      </c>
      <c r="F13" s="49" t="str">
        <f>IF((ScoreStroke!F16-deltavsPar!$C$4)&gt;=0,(ScoreStroke!F16-deltavsPar!$C$4),"  ")</f>
        <v>  </v>
      </c>
      <c r="G13" s="49">
        <f>IF((ScoreStroke!G16-deltavsPar!$C$4)&gt;=0,(ScoreStroke!G16-deltavsPar!$C$4),"  ")</f>
        <v>17</v>
      </c>
      <c r="H13" s="49" t="str">
        <f>IF((ScoreStroke!H16-deltavsPar!$C$4)&gt;=0,(ScoreStroke!H16-deltavsPar!$C$4),"  ")</f>
        <v>  </v>
      </c>
      <c r="I13" s="49" t="str">
        <f>IF((ScoreStroke!I16-deltavsPar!$C$4)&gt;=0,(ScoreStroke!I16-deltavsPar!$C$4),"  ")</f>
        <v>  </v>
      </c>
      <c r="J13" s="49" t="str">
        <f>IF((ScoreStroke!J16-deltavsPar!$C$4)&gt;=0,(ScoreStroke!J16-deltavsPar!$C$4),"  ")</f>
        <v>  </v>
      </c>
      <c r="K13" s="49" t="str">
        <f>IF((ScoreStroke!K16-deltavsPar!$C$4)&gt;=0,(ScoreStroke!K16-deltavsPar!$C$4),"  ")</f>
        <v>  </v>
      </c>
      <c r="L13" s="49" t="str">
        <f>IF((ScoreStroke!L16-deltavsPar!$C$4)&gt;=0,(ScoreStroke!L16-deltavsPar!$C$4),"  ")</f>
        <v>  </v>
      </c>
      <c r="M13" s="49" t="str">
        <f>IF((ScoreStroke!M16-deltavsPar!$C$4)&gt;=0,(ScoreStroke!M16-deltavsPar!$C$4),"  ")</f>
        <v>  </v>
      </c>
      <c r="N13" s="49" t="str">
        <f>IF((ScoreStroke!N16-deltavsPar!$C$4)&gt;=0,(ScoreStroke!N16-deltavsPar!$C$4),"  ")</f>
        <v>  </v>
      </c>
      <c r="O13" s="49" t="str">
        <f>IF((ScoreStroke!O16-deltavsPar!$C$4)&gt;=0,(ScoreStroke!O16-deltavsPar!$C$4),"  ")</f>
        <v>  </v>
      </c>
      <c r="P13" s="49" t="str">
        <f>IF((ScoreStroke!P16-deltavsPar!$C$4)&gt;=0,(ScoreStroke!P16-deltavsPar!$C$4),"  ")</f>
        <v>  </v>
      </c>
      <c r="Q13" s="49" t="str">
        <f>IF((ScoreStroke!Q16-deltavsPar!$C$4)&gt;=0,(ScoreStroke!Q16-deltavsPar!$C$4),"  ")</f>
        <v>  </v>
      </c>
      <c r="R13" s="49" t="str">
        <f>IF((ScoreStroke!R16-deltavsPar!$C$4)&gt;=0,(ScoreStroke!R16-deltavsPar!$C$4),"  ")</f>
        <v>  </v>
      </c>
      <c r="S13" s="49" t="str">
        <f>IF((ScoreStroke!S16-deltavsPar!$C$4)&gt;=0,(ScoreStroke!S16-deltavsPar!$C$4),"  ")</f>
        <v>  </v>
      </c>
      <c r="T13" s="49" t="str">
        <f>IF((ScoreStroke!T16-deltavsPar!$C$4)&gt;=0,(ScoreStroke!T16-deltavsPar!$C$4),"  ")</f>
        <v>  </v>
      </c>
      <c r="U13" s="49" t="str">
        <f>IF((ScoreStroke!U16-deltavsPar!$C$4)&gt;=0,(ScoreStroke!U16-deltavsPar!$C$4),"  ")</f>
        <v>  </v>
      </c>
      <c r="V13" s="49" t="str">
        <f>IF((ScoreStroke!V16-deltavsPar!$C$4)&gt;=0,(ScoreStroke!V16-deltavsPar!$C$4),"  ")</f>
        <v>  </v>
      </c>
      <c r="W13" s="49" t="str">
        <f>IF((ScoreStroke!W16-deltavsPar!$C$4)&gt;=0,(ScoreStroke!W16-deltavsPar!$C$4),"  ")</f>
        <v>  </v>
      </c>
      <c r="X13" s="49">
        <f>IF((ScoreStroke!X16-deltavsPar!$C$4)&gt;=0,(ScoreStroke!X16-deltavsPar!$C$4),"  ")</f>
        <v>28</v>
      </c>
      <c r="Y13" s="49" t="str">
        <f>IF((ScoreStroke!Y16-deltavsPar!$C$4)&gt;=0,(ScoreStroke!Y16-deltavsPar!$C$4),"  ")</f>
        <v>  </v>
      </c>
      <c r="Z13" s="49" t="str">
        <f>IF((ScoreStroke!Z16-deltavsPar!$C$4)&gt;=0,(ScoreStroke!Z16-deltavsPar!$C$4),"  ")</f>
        <v>  </v>
      </c>
      <c r="AA13" s="49" t="str">
        <f>IF((ScoreStroke!AA16-deltavsPar!$C$4)&gt;=0,(ScoreStroke!AA16-deltavsPar!$C$4),"  ")</f>
        <v>  </v>
      </c>
      <c r="AB13" s="49" t="str">
        <f>IF((ScoreStroke!AB16-deltavsPar!$C$4)&gt;=0,(ScoreStroke!AB16-deltavsPar!$C$4),"  ")</f>
        <v>  </v>
      </c>
      <c r="AC13" s="49" t="str">
        <f>IF((ScoreStroke!AC16-deltavsPar!$C$4)&gt;=0,(ScoreStroke!AC16-deltavsPar!$C$4),"  ")</f>
        <v>  </v>
      </c>
      <c r="AD13" s="49" t="str">
        <f>IF((ScoreStroke!AD16-deltavsPar!$C$4)&gt;=0,(ScoreStroke!AD16-deltavsPar!$C$4),"  ")</f>
        <v>  </v>
      </c>
      <c r="AE13" s="49" t="str">
        <f>IF((ScoreStroke!AE16-deltavsPar!$C$4)&gt;=0,(ScoreStroke!AE16-deltavsPar!$C$4),"  ")</f>
        <v>  </v>
      </c>
      <c r="AF13" s="49" t="str">
        <f>IF((ScoreStroke!AF16-deltavsPar!$C$4)&gt;=0,(ScoreStroke!AF16-deltavsPar!$C$4),"  ")</f>
        <v>  </v>
      </c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2:57" ht="15">
      <c r="B14" s="7">
        <f>ScoreStroke!B17</f>
        <v>42079</v>
      </c>
      <c r="C14" s="49">
        <f>IF((ScoreStroke!C17-deltavsPar!$C$4)&gt;=0,(ScoreStroke!C17-deltavsPar!$C$4),"  ")</f>
        <v>36</v>
      </c>
      <c r="D14" s="49">
        <f>IF((ScoreStroke!D17-deltavsPar!$C$4)&gt;=0,(ScoreStroke!D17-deltavsPar!$C$4),"  ")</f>
        <v>38</v>
      </c>
      <c r="E14" s="49">
        <f>IF((ScoreStroke!E17-deltavsPar!$C$4)&gt;=0,(ScoreStroke!E17-deltavsPar!$C$4),"  ")</f>
        <v>45</v>
      </c>
      <c r="F14" s="49">
        <f>IF((ScoreStroke!F17-deltavsPar!$C$4)&gt;=0,(ScoreStroke!F17-deltavsPar!$C$4),"  ")</f>
        <v>18</v>
      </c>
      <c r="G14" s="49">
        <f>IF((ScoreStroke!G17-deltavsPar!$C$4)&gt;=0,(ScoreStroke!G17-deltavsPar!$C$4),"  ")</f>
        <v>37</v>
      </c>
      <c r="H14" s="49">
        <f>IF((ScoreStroke!H17-deltavsPar!$C$4)&gt;=0,(ScoreStroke!H17-deltavsPar!$C$4),"  ")</f>
        <v>45</v>
      </c>
      <c r="I14" s="49"/>
      <c r="J14" s="49"/>
      <c r="K14" s="49"/>
      <c r="L14" s="49">
        <f>IF((ScoreStroke!L17-deltavsPar!$C$4)&gt;=0,(ScoreStroke!L17-deltavsPar!$C$4),"  ")</f>
        <v>43</v>
      </c>
      <c r="M14" s="49"/>
      <c r="N14" s="49">
        <f>IF((ScoreStroke!N17-deltavsPar!$C$4)&gt;=0,(ScoreStroke!N17-deltavsPar!$C$4),"  ")</f>
        <v>33</v>
      </c>
      <c r="O14" s="49"/>
      <c r="P14" s="49"/>
      <c r="Q14" s="49"/>
      <c r="R14" s="49"/>
      <c r="S14" s="49"/>
      <c r="T14" s="49"/>
      <c r="U14" s="49"/>
      <c r="V14" s="49">
        <f>IF((ScoreStroke!V17-deltavsPar!$C$4)&gt;=0,(ScoreStroke!V17-deltavsPar!$C$4),"  ")</f>
        <v>44</v>
      </c>
      <c r="W14" s="49" t="str">
        <f>IF((ScoreStroke!W17-deltavsPar!$C$4)&gt;=0,(ScoreStroke!W17-deltavsPar!$C$4),"  ")</f>
        <v>  </v>
      </c>
      <c r="X14" s="49" t="str">
        <f>IF((ScoreStroke!X17-deltavsPar!$C$4)&gt;=0,(ScoreStroke!X17-deltavsPar!$C$4),"  ")</f>
        <v>  </v>
      </c>
      <c r="Y14" s="49" t="str">
        <f>IF((ScoreStroke!Y17-deltavsPar!$C$4)&gt;=0,(ScoreStroke!Y17-deltavsPar!$C$4),"  ")</f>
        <v>  </v>
      </c>
      <c r="Z14" s="49" t="str">
        <f>IF((ScoreStroke!Z17-deltavsPar!$C$4)&gt;=0,(ScoreStroke!Z17-deltavsPar!$C$4),"  ")</f>
        <v>  </v>
      </c>
      <c r="AA14" s="49" t="str">
        <f>IF((ScoreStroke!AA17-deltavsPar!$C$4)&gt;=0,(ScoreStroke!AA17-deltavsPar!$C$4),"  ")</f>
        <v>  </v>
      </c>
      <c r="AB14" s="49" t="str">
        <f>IF((ScoreStroke!AB17-deltavsPar!$C$4)&gt;=0,(ScoreStroke!AB17-deltavsPar!$C$4),"  ")</f>
        <v>  </v>
      </c>
      <c r="AC14" s="49" t="str">
        <f>IF((ScoreStroke!AC17-deltavsPar!$C$4)&gt;=0,(ScoreStroke!AC17-deltavsPar!$C$4),"  ")</f>
        <v>  </v>
      </c>
      <c r="AD14" s="49" t="str">
        <f>IF((ScoreStroke!AD17-deltavsPar!$C$4)&gt;=0,(ScoreStroke!AD17-deltavsPar!$C$4),"  ")</f>
        <v>  </v>
      </c>
      <c r="AE14" s="49" t="str">
        <f>IF((ScoreStroke!AE17-deltavsPar!$C$4)&gt;=0,(ScoreStroke!AE17-deltavsPar!$C$4),"  ")</f>
        <v>  </v>
      </c>
      <c r="AF14" s="49" t="str">
        <f>IF((ScoreStroke!AF17-deltavsPar!$C$4)&gt;=0,(ScoreStroke!AF17-deltavsPar!$C$4),"  ")</f>
        <v>  </v>
      </c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 t="str">
        <f>IF((ScoreStroke!AR17-deltavsPar!$C$4)&gt;=0,(ScoreStroke!AR17-deltavsPar!$C$4),"  ")</f>
        <v>  </v>
      </c>
      <c r="AS14" s="49" t="str">
        <f>IF((ScoreStroke!AS17-deltavsPar!$C$4)&gt;=0,(ScoreStroke!AS17-deltavsPar!$C$4),"  ")</f>
        <v>  </v>
      </c>
      <c r="AT14" s="49" t="str">
        <f>IF((ScoreStroke!AT17-deltavsPar!$C$4)&gt;=0,(ScoreStroke!AT17-deltavsPar!$C$4),"  ")</f>
        <v>  </v>
      </c>
      <c r="AU14" s="49" t="str">
        <f>IF((ScoreStroke!AU17-deltavsPar!$C$4)&gt;=0,(ScoreStroke!AU17-deltavsPar!$C$4),"  ")</f>
        <v>  </v>
      </c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2:57" ht="15">
      <c r="B15" s="7">
        <f>ScoreStroke!B18</f>
        <v>42086</v>
      </c>
      <c r="C15" s="49">
        <f>IF((ScoreStroke!C18-deltavsPar!$C$4)&gt;=0,(ScoreStroke!C18-deltavsPar!$C$4),"  ")</f>
        <v>31</v>
      </c>
      <c r="D15" s="49">
        <f>IF((ScoreStroke!D18-deltavsPar!$C$4)&gt;=0,(ScoreStroke!D18-deltavsPar!$C$4),"  ")</f>
        <v>31</v>
      </c>
      <c r="E15" s="49">
        <f>IF((ScoreStroke!E18-deltavsPar!$C$4)&gt;=0,(ScoreStroke!E18-deltavsPar!$C$4),"  ")</f>
        <v>50</v>
      </c>
      <c r="F15" s="49" t="str">
        <f>IF((ScoreStroke!F18-deltavsPar!$C$4)&gt;=0,(ScoreStroke!F18-deltavsPar!$C$4),"  ")</f>
        <v>  </v>
      </c>
      <c r="G15" s="49">
        <f>IF((ScoreStroke!G18-deltavsPar!$C$4)&gt;=0,(ScoreStroke!G18-deltavsPar!$C$4),"  ")</f>
        <v>40</v>
      </c>
      <c r="H15" s="49">
        <f>IF((ScoreStroke!H18-deltavsPar!$C$4)&gt;=0,(ScoreStroke!H18-deltavsPar!$C$4),"  ")</f>
        <v>47</v>
      </c>
      <c r="I15" s="49"/>
      <c r="J15" s="49"/>
      <c r="K15" s="49"/>
      <c r="L15" s="49">
        <f>IF((ScoreStroke!L18-deltavsPar!$C$4)&gt;=0,(ScoreStroke!L18-deltavsPar!$C$4),"  ")</f>
        <v>43</v>
      </c>
      <c r="M15" s="49"/>
      <c r="N15" s="49">
        <f>IF((ScoreStroke!N18-deltavsPar!$C$4)&gt;=0,(ScoreStroke!N18-deltavsPar!$C$4),"  ")</f>
        <v>32</v>
      </c>
      <c r="O15" s="49"/>
      <c r="P15" s="49"/>
      <c r="Q15" s="49"/>
      <c r="R15" s="49"/>
      <c r="S15" s="49"/>
      <c r="T15" s="49"/>
      <c r="U15" s="49"/>
      <c r="V15" s="49">
        <f>IF((ScoreStroke!V18-deltavsPar!$C$4)&gt;=0,(ScoreStroke!V18-deltavsPar!$C$4),"  ")</f>
        <v>45</v>
      </c>
      <c r="W15" s="49" t="str">
        <f>IF((ScoreStroke!W18-deltavsPar!$C$4)&gt;=0,(ScoreStroke!W18-deltavsPar!$C$4),"  ")</f>
        <v>  </v>
      </c>
      <c r="X15" s="49" t="str">
        <f>IF((ScoreStroke!X18-deltavsPar!$C$4)&gt;=0,(ScoreStroke!X18-deltavsPar!$C$4),"  ")</f>
        <v>  </v>
      </c>
      <c r="Y15" s="49">
        <f>IF((ScoreStroke!Y18-deltavsPar!$C$4)&gt;=0,(ScoreStroke!Y18-deltavsPar!$C$4),"  ")</f>
        <v>30</v>
      </c>
      <c r="Z15" s="49" t="str">
        <f>IF((ScoreStroke!Z18-deltavsPar!$C$4)&gt;=0,(ScoreStroke!Z18-deltavsPar!$C$4),"  ")</f>
        <v>  </v>
      </c>
      <c r="AA15" s="49" t="str">
        <f>IF((ScoreStroke!AA18-deltavsPar!$C$4)&gt;=0,(ScoreStroke!AA18-deltavsPar!$C$4),"  ")</f>
        <v>  </v>
      </c>
      <c r="AB15" s="49" t="str">
        <f>IF((ScoreStroke!AB18-deltavsPar!$C$4)&gt;=0,(ScoreStroke!AB18-deltavsPar!$C$4),"  ")</f>
        <v>  </v>
      </c>
      <c r="AC15" s="49" t="str">
        <f>IF((ScoreStroke!AC18-deltavsPar!$C$4)&gt;=0,(ScoreStroke!AC18-deltavsPar!$C$4),"  ")</f>
        <v>  </v>
      </c>
      <c r="AD15" s="49" t="str">
        <f>IF((ScoreStroke!AD18-deltavsPar!$C$4)&gt;=0,(ScoreStroke!AD18-deltavsPar!$C$4),"  ")</f>
        <v>  </v>
      </c>
      <c r="AE15" s="49" t="str">
        <f>IF((ScoreStroke!AE18-deltavsPar!$C$4)&gt;=0,(ScoreStroke!AE18-deltavsPar!$C$4),"  ")</f>
        <v>  </v>
      </c>
      <c r="AF15" s="49" t="str">
        <f>IF((ScoreStroke!AF18-deltavsPar!$C$4)&gt;=0,(ScoreStroke!AF18-deltavsPar!$C$4),"  ")</f>
        <v>  </v>
      </c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 t="str">
        <f>IF((ScoreStroke!AR18-deltavsPar!$C$4)&gt;=0,(ScoreStroke!AR18-deltavsPar!$C$4),"  ")</f>
        <v>  </v>
      </c>
      <c r="AS15" s="49" t="str">
        <f>IF((ScoreStroke!AS18-deltavsPar!$C$4)&gt;=0,(ScoreStroke!AS18-deltavsPar!$C$4),"  ")</f>
        <v>  </v>
      </c>
      <c r="AT15" s="49" t="str">
        <f>IF((ScoreStroke!AT18-deltavsPar!$C$4)&gt;=0,(ScoreStroke!AT18-deltavsPar!$C$4),"  ")</f>
        <v>  </v>
      </c>
      <c r="AU15" s="49" t="str">
        <f>IF((ScoreStroke!AU18-deltavsPar!$C$4)&gt;=0,(ScoreStroke!AU18-deltavsPar!$C$4),"  ")</f>
        <v>  </v>
      </c>
      <c r="AV15" s="49" t="str">
        <f>IF((ScoreStroke!AV18-deltavsPar!$C$4)&gt;=0,(ScoreStroke!AV18-deltavsPar!$C$4),"  ")</f>
        <v>  </v>
      </c>
      <c r="AW15" s="49" t="str">
        <f>IF((ScoreStroke!AW18-deltavsPar!$C$4)&gt;=0,(ScoreStroke!AW18-deltavsPar!$C$4),"  ")</f>
        <v>  </v>
      </c>
      <c r="AX15" s="49" t="str">
        <f>IF((ScoreStroke!AX18-deltavsPar!$C$4)&gt;=0,(ScoreStroke!AX18-deltavsPar!$C$4),"  ")</f>
        <v>  </v>
      </c>
      <c r="AY15" s="49"/>
      <c r="AZ15" s="49"/>
      <c r="BA15" s="49"/>
      <c r="BB15" s="49"/>
      <c r="BC15" s="49"/>
      <c r="BD15" s="49"/>
      <c r="BE15" s="49"/>
    </row>
    <row r="16" spans="2:57" ht="15">
      <c r="B16" s="7">
        <f>ScoreStroke!B19</f>
        <v>42093</v>
      </c>
      <c r="C16" s="49">
        <f>IF((ScoreStroke!C19-deltavsPar!$C$4)&gt;=0,(ScoreStroke!C19-deltavsPar!$C$4),"  ")</f>
        <v>45</v>
      </c>
      <c r="D16" s="49">
        <f>IF((ScoreStroke!D19-deltavsPar!$C$4)&gt;=0,(ScoreStroke!D19-deltavsPar!$C$4),"  ")</f>
        <v>36</v>
      </c>
      <c r="E16" s="49">
        <f>IF((ScoreStroke!E19-deltavsPar!$C$4)&gt;=0,(ScoreStroke!E19-deltavsPar!$C$4),"  ")</f>
        <v>51</v>
      </c>
      <c r="F16" s="49" t="str">
        <f>IF((ScoreStroke!F19-deltavsPar!$C$4)&gt;=0,(ScoreStroke!F19-deltavsPar!$C$4),"  ")</f>
        <v>  </v>
      </c>
      <c r="G16" s="49">
        <f>IF((ScoreStroke!G19-deltavsPar!$C$4)&gt;=0,(ScoreStroke!G19-deltavsPar!$C$4),"  ")</f>
        <v>41</v>
      </c>
      <c r="H16" s="49" t="str">
        <f>IF((ScoreStroke!H19-deltavsPar!$C$4)&gt;=0,(ScoreStroke!H19-deltavsPar!$C$4),"  ")</f>
        <v>  </v>
      </c>
      <c r="I16" s="49" t="str">
        <f>IF((ScoreStroke!I19-deltavsPar!$C$4)&gt;=0,(ScoreStroke!I19-deltavsPar!$C$4),"  ")</f>
        <v>  </v>
      </c>
      <c r="J16" s="49">
        <f>IF((ScoreStroke!J19-deltavsPar!$C$4)&gt;=0,(ScoreStroke!J19-deltavsPar!$C$4),"  ")</f>
        <v>40</v>
      </c>
      <c r="K16" s="49" t="str">
        <f>IF((ScoreStroke!K19-deltavsPar!$C$4)&gt;=0,(ScoreStroke!K19-deltavsPar!$C$4),"  ")</f>
        <v>  </v>
      </c>
      <c r="L16" s="49" t="str">
        <f>IF((ScoreStroke!L19-deltavsPar!$C$4)&gt;=0,(ScoreStroke!L19-deltavsPar!$C$4),"  ")</f>
        <v>  </v>
      </c>
      <c r="M16" s="49" t="str">
        <f>IF((ScoreStroke!M19-deltavsPar!$C$4)&gt;=0,(ScoreStroke!M19-deltavsPar!$C$4),"  ")</f>
        <v>  </v>
      </c>
      <c r="N16" s="49" t="str">
        <f>IF((ScoreStroke!N19-deltavsPar!$C$4)&gt;=0,(ScoreStroke!N19-deltavsPar!$C$4),"  ")</f>
        <v>  </v>
      </c>
      <c r="O16" s="49" t="str">
        <f>IF((ScoreStroke!O19-deltavsPar!$C$4)&gt;=0,(ScoreStroke!O19-deltavsPar!$C$4),"  ")</f>
        <v>  </v>
      </c>
      <c r="P16" s="49" t="str">
        <f>IF((ScoreStroke!P19-deltavsPar!$C$4)&gt;=0,(ScoreStroke!P19-deltavsPar!$C$4),"  ")</f>
        <v>  </v>
      </c>
      <c r="Q16" s="49" t="str">
        <f>IF((ScoreStroke!Q19-deltavsPar!$C$4)&gt;=0,(ScoreStroke!Q19-deltavsPar!$C$4),"  ")</f>
        <v>  </v>
      </c>
      <c r="R16" s="49" t="str">
        <f>IF((ScoreStroke!R19-deltavsPar!$C$4)&gt;=0,(ScoreStroke!R19-deltavsPar!$C$4),"  ")</f>
        <v>  </v>
      </c>
      <c r="S16" s="49">
        <f>IF((ScoreStroke!S19-deltavsPar!$C$4)&gt;=0,(ScoreStroke!S19-deltavsPar!$C$4),"  ")</f>
        <v>42</v>
      </c>
      <c r="T16" s="49" t="str">
        <f>IF((ScoreStroke!T19-deltavsPar!$C$4)&gt;=0,(ScoreStroke!T19-deltavsPar!$C$4),"  ")</f>
        <v>  </v>
      </c>
      <c r="U16" s="49" t="str">
        <f>IF((ScoreStroke!U19-deltavsPar!$C$4)&gt;=0,(ScoreStroke!U19-deltavsPar!$C$4),"  ")</f>
        <v>  </v>
      </c>
      <c r="V16" s="49" t="str">
        <f>IF((ScoreStroke!V19-deltavsPar!$C$4)&gt;=0,(ScoreStroke!V19-deltavsPar!$C$4),"  ")</f>
        <v>  </v>
      </c>
      <c r="W16" s="49" t="str">
        <f>IF((ScoreStroke!W19-deltavsPar!$C$4)&gt;=0,(ScoreStroke!W19-deltavsPar!$C$4),"  ")</f>
        <v>  </v>
      </c>
      <c r="X16" s="49" t="str">
        <f>IF((ScoreStroke!X19-deltavsPar!$C$4)&gt;=0,(ScoreStroke!X19-deltavsPar!$C$4),"  ")</f>
        <v>  </v>
      </c>
      <c r="Y16" s="49" t="str">
        <f>IF((ScoreStroke!Y19-deltavsPar!$C$4)&gt;=0,(ScoreStroke!Y19-deltavsPar!$C$4),"  ")</f>
        <v>  </v>
      </c>
      <c r="Z16" s="49">
        <f>IF((ScoreStroke!Z19-deltavsPar!$C$4)&gt;=0,(ScoreStroke!Z19-deltavsPar!$C$4),"  ")</f>
        <v>51</v>
      </c>
      <c r="AA16" s="49" t="str">
        <f>IF((ScoreStroke!AA19-deltavsPar!$C$4)&gt;=0,(ScoreStroke!AA19-deltavsPar!$C$4),"  ")</f>
        <v>  </v>
      </c>
      <c r="AB16" s="49" t="str">
        <f>IF((ScoreStroke!AB19-deltavsPar!$C$4)&gt;=0,(ScoreStroke!AB19-deltavsPar!$C$4),"  ")</f>
        <v>  </v>
      </c>
      <c r="AC16" s="49" t="str">
        <f>IF((ScoreStroke!AC19-deltavsPar!$C$4)&gt;=0,(ScoreStroke!AC19-deltavsPar!$C$4),"  ")</f>
        <v>  </v>
      </c>
      <c r="AD16" s="49" t="str">
        <f>IF((ScoreStroke!AD19-deltavsPar!$C$4)&gt;=0,(ScoreStroke!AD19-deltavsPar!$C$4),"  ")</f>
        <v>  </v>
      </c>
      <c r="AE16" s="49" t="str">
        <f>IF((ScoreStroke!AE19-deltavsPar!$C$4)&gt;=0,(ScoreStroke!AE19-deltavsPar!$C$4),"  ")</f>
        <v>  </v>
      </c>
      <c r="AF16" s="49" t="str">
        <f>IF((ScoreStroke!AF19-deltavsPar!$C$4)&gt;=0,(ScoreStroke!AF19-deltavsPar!$C$4),"  ")</f>
        <v>  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 t="str">
        <f>IF((ScoreStroke!AR19-deltavsPar!$C$4)&gt;=0,(ScoreStroke!AR19-deltavsPar!$C$4),"  ")</f>
        <v>  </v>
      </c>
      <c r="AS16" s="49" t="str">
        <f>IF((ScoreStroke!AS19-deltavsPar!$C$4)&gt;=0,(ScoreStroke!AS19-deltavsPar!$C$4),"  ")</f>
        <v>  </v>
      </c>
      <c r="AT16" s="49" t="str">
        <f>IF((ScoreStroke!AT19-deltavsPar!$C$4)&gt;=0,(ScoreStroke!AT19-deltavsPar!$C$4),"  ")</f>
        <v>  </v>
      </c>
      <c r="AU16" s="49" t="str">
        <f>IF((ScoreStroke!AU19-deltavsPar!$C$4)&gt;=0,(ScoreStroke!AU19-deltavsPar!$C$4),"  ")</f>
        <v>  </v>
      </c>
      <c r="AV16" s="49" t="str">
        <f>IF((ScoreStroke!AV19-deltavsPar!$C$4)&gt;=0,(ScoreStroke!AV19-deltavsPar!$C$4),"  ")</f>
        <v>  </v>
      </c>
      <c r="AW16" s="49" t="str">
        <f>IF((ScoreStroke!AW19-deltavsPar!$C$4)&gt;=0,(ScoreStroke!AW19-deltavsPar!$C$4),"  ")</f>
        <v>  </v>
      </c>
      <c r="AX16" s="49" t="str">
        <f>IF((ScoreStroke!AX19-deltavsPar!$C$4)&gt;=0,(ScoreStroke!AX19-deltavsPar!$C$4),"  ")</f>
        <v>  </v>
      </c>
      <c r="AY16" s="49"/>
      <c r="AZ16" s="49"/>
      <c r="BA16" s="49"/>
      <c r="BB16" s="49"/>
      <c r="BC16" s="49"/>
      <c r="BD16" s="49"/>
      <c r="BE16" s="49"/>
    </row>
    <row r="17" spans="2:57" ht="15">
      <c r="B17" s="7">
        <f>ScoreStroke!B20</f>
        <v>42101</v>
      </c>
      <c r="C17" s="49">
        <f>IF((ScoreStroke!C20-deltavsPar!$C$4)&gt;=0,(ScoreStroke!C20-deltavsPar!$C$4),"  ")</f>
        <v>45</v>
      </c>
      <c r="D17" s="49">
        <f>IF((ScoreStroke!D20-deltavsPar!$C$4)&gt;=0,(ScoreStroke!D20-deltavsPar!$C$4),"  ")</f>
        <v>32</v>
      </c>
      <c r="E17" s="49">
        <f>IF((ScoreStroke!E20-deltavsPar!$C$4)&gt;=0,(ScoreStroke!E20-deltavsPar!$C$4),"  ")</f>
        <v>41</v>
      </c>
      <c r="F17" s="49" t="str">
        <f>IF((ScoreStroke!F20-deltavsPar!$C$4)&gt;=0,(ScoreStroke!F20-deltavsPar!$C$4),"  ")</f>
        <v>  </v>
      </c>
      <c r="G17" s="49">
        <f>IF((ScoreStroke!G20-deltavsPar!$C$4)&gt;=0,(ScoreStroke!G20-deltavsPar!$C$4),"  ")</f>
        <v>34</v>
      </c>
      <c r="H17" s="49" t="str">
        <f>IF((ScoreStroke!H20-deltavsPar!$C$4)&gt;=0,(ScoreStroke!H20-deltavsPar!$C$4),"  ")</f>
        <v>  </v>
      </c>
      <c r="I17" s="49" t="str">
        <f>IF((ScoreStroke!I20-deltavsPar!$C$4)&gt;=0,(ScoreStroke!I20-deltavsPar!$C$4),"  ")</f>
        <v>  </v>
      </c>
      <c r="J17" s="49">
        <f>IF((ScoreStroke!J20-deltavsPar!$C$4)&gt;=0,(ScoreStroke!J20-deltavsPar!$C$4),"  ")</f>
        <v>28</v>
      </c>
      <c r="K17" s="49" t="str">
        <f>IF((ScoreStroke!K20-deltavsPar!$C$4)&gt;=0,(ScoreStroke!K20-deltavsPar!$C$4),"  ")</f>
        <v>  </v>
      </c>
      <c r="L17" s="49" t="str">
        <f>IF((ScoreStroke!L20-deltavsPar!$C$4)&gt;=0,(ScoreStroke!L20-deltavsPar!$C$4),"  ")</f>
        <v>  </v>
      </c>
      <c r="M17" s="49" t="str">
        <f>IF((ScoreStroke!M20-deltavsPar!$C$4)&gt;=0,(ScoreStroke!M20-deltavsPar!$C$4),"  ")</f>
        <v>  </v>
      </c>
      <c r="N17" s="49" t="str">
        <f>IF((ScoreStroke!N20-deltavsPar!$C$4)&gt;=0,(ScoreStroke!N20-deltavsPar!$C$4),"  ")</f>
        <v>  </v>
      </c>
      <c r="O17" s="49" t="str">
        <f>IF((ScoreStroke!O20-deltavsPar!$C$4)&gt;=0,(ScoreStroke!O20-deltavsPar!$C$4),"  ")</f>
        <v>  </v>
      </c>
      <c r="P17" s="49" t="str">
        <f>IF((ScoreStroke!P20-deltavsPar!$C$4)&gt;=0,(ScoreStroke!P20-deltavsPar!$C$4),"  ")</f>
        <v>  </v>
      </c>
      <c r="Q17" s="49" t="str">
        <f>IF((ScoreStroke!Q20-deltavsPar!$C$4)&gt;=0,(ScoreStroke!Q20-deltavsPar!$C$4),"  ")</f>
        <v>  </v>
      </c>
      <c r="R17" s="49" t="str">
        <f>IF((ScoreStroke!R20-deltavsPar!$C$4)&gt;=0,(ScoreStroke!R20-deltavsPar!$C$4),"  ")</f>
        <v>  </v>
      </c>
      <c r="S17" s="49">
        <f>IF((ScoreStroke!S20-deltavsPar!$C$4)&gt;=0,(ScoreStroke!S20-deltavsPar!$C$4),"  ")</f>
        <v>42</v>
      </c>
      <c r="T17" s="49" t="str">
        <f>IF((ScoreStroke!T20-deltavsPar!$C$4)&gt;=0,(ScoreStroke!T20-deltavsPar!$C$4),"  ")</f>
        <v>  </v>
      </c>
      <c r="U17" s="49" t="str">
        <f>IF((ScoreStroke!U20-deltavsPar!$C$4)&gt;=0,(ScoreStroke!U20-deltavsPar!$C$4),"  ")</f>
        <v>  </v>
      </c>
      <c r="V17" s="49" t="str">
        <f>IF((ScoreStroke!V20-deltavsPar!$C$4)&gt;=0,(ScoreStroke!V20-deltavsPar!$C$4),"  ")</f>
        <v>  </v>
      </c>
      <c r="W17" s="49">
        <f>IF((ScoreStroke!W20-deltavsPar!$C$4)&gt;=0,(ScoreStroke!W20-deltavsPar!$C$4),"  ")</f>
        <v>36</v>
      </c>
      <c r="X17" s="49">
        <f>IF((ScoreStroke!X20-deltavsPar!$C$4)&gt;=0,(ScoreStroke!X20-deltavsPar!$C$4),"  ")</f>
        <v>41</v>
      </c>
      <c r="Y17" s="49">
        <f>IF((ScoreStroke!Y20-deltavsPar!$C$4)&gt;=0,(ScoreStroke!Y20-deltavsPar!$C$4),"  ")</f>
        <v>33</v>
      </c>
      <c r="Z17" s="49" t="str">
        <f>IF((ScoreStroke!Z20-deltavsPar!$C$4)&gt;=0,(ScoreStroke!Z20-deltavsPar!$C$4),"  ")</f>
        <v>  </v>
      </c>
      <c r="AA17" s="49">
        <f>IF((ScoreStroke!AA20-deltavsPar!$C$4)&gt;=0,(ScoreStroke!AA20-deltavsPar!$C$4),"  ")</f>
        <v>37</v>
      </c>
      <c r="AB17" s="49">
        <f>IF((ScoreStroke!AB20-deltavsPar!$C$4)&gt;=0,(ScoreStroke!AB20-deltavsPar!$C$4),"  ")</f>
        <v>37</v>
      </c>
      <c r="AC17" s="49">
        <f>IF((ScoreStroke!AC20-deltavsPar!$C$4)&gt;=0,(ScoreStroke!AC20-deltavsPar!$C$4),"  ")</f>
        <v>31</v>
      </c>
      <c r="AD17" s="49" t="str">
        <f>IF((ScoreStroke!AD20-deltavsPar!$C$4)&gt;=0,(ScoreStroke!AD20-deltavsPar!$C$4),"  ")</f>
        <v>  </v>
      </c>
      <c r="AE17" s="49" t="str">
        <f>IF((ScoreStroke!AE20-deltavsPar!$C$4)&gt;=0,(ScoreStroke!AE20-deltavsPar!$C$4),"  ")</f>
        <v>  </v>
      </c>
      <c r="AF17" s="49" t="str">
        <f>IF((ScoreStroke!AF20-deltavsPar!$C$4)&gt;=0,(ScoreStroke!AF20-deltavsPar!$C$4),"  ")</f>
        <v>  </v>
      </c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 t="str">
        <f>IF((ScoreStroke!AR20-deltavsPar!$C$4)&gt;=0,(ScoreStroke!AR20-deltavsPar!$C$4),"  ")</f>
        <v>  </v>
      </c>
      <c r="AS17" s="49" t="str">
        <f>IF((ScoreStroke!AS20-deltavsPar!$C$4)&gt;=0,(ScoreStroke!AS20-deltavsPar!$C$4),"  ")</f>
        <v>  </v>
      </c>
      <c r="AT17" s="49" t="str">
        <f>IF((ScoreStroke!AT20-deltavsPar!$C$4)&gt;=0,(ScoreStroke!AT20-deltavsPar!$C$4),"  ")</f>
        <v>  </v>
      </c>
      <c r="AU17" s="49" t="str">
        <f>IF((ScoreStroke!AU20-deltavsPar!$C$4)&gt;=0,(ScoreStroke!AU20-deltavsPar!$C$4),"  ")</f>
        <v>  </v>
      </c>
      <c r="AV17" s="49" t="str">
        <f>IF((ScoreStroke!AV20-deltavsPar!$C$4)&gt;=0,(ScoreStroke!AV20-deltavsPar!$C$4),"  ")</f>
        <v>  </v>
      </c>
      <c r="AW17" s="49" t="str">
        <f>IF((ScoreStroke!AW20-deltavsPar!$C$4)&gt;=0,(ScoreStroke!AW20-deltavsPar!$C$4),"  ")</f>
        <v>  </v>
      </c>
      <c r="AX17" s="49" t="str">
        <f>IF((ScoreStroke!AX20-deltavsPar!$C$4)&gt;=0,(ScoreStroke!AX20-deltavsPar!$C$4),"  ")</f>
        <v>  </v>
      </c>
      <c r="AY17" s="49"/>
      <c r="AZ17" s="49"/>
      <c r="BA17" s="49"/>
      <c r="BB17" s="49"/>
      <c r="BC17" s="49"/>
      <c r="BD17" s="49"/>
      <c r="BE17" s="49"/>
    </row>
    <row r="18" spans="2:57" ht="15">
      <c r="B18" s="7">
        <f>ScoreStroke!B21</f>
        <v>42107</v>
      </c>
      <c r="C18" s="49">
        <f>IF((ScoreStroke!C21-deltavsPar!$C$4)&gt;=0,(ScoreStroke!C21-deltavsPar!$C$4),"  ")</f>
        <v>36</v>
      </c>
      <c r="D18" s="49">
        <f>IF((ScoreStroke!D21-deltavsPar!$C$4)&gt;=0,(ScoreStroke!D21-deltavsPar!$C$4),"  ")</f>
        <v>22</v>
      </c>
      <c r="E18" s="49">
        <f>IF((ScoreStroke!E21-deltavsPar!$C$4)&gt;=0,(ScoreStroke!E21-deltavsPar!$C$4),"  ")</f>
        <v>45</v>
      </c>
      <c r="F18" s="49" t="str">
        <f>IF((ScoreStroke!F21-deltavsPar!$C$4)&gt;=0,(ScoreStroke!F21-deltavsPar!$C$4),"  ")</f>
        <v>  </v>
      </c>
      <c r="G18" s="49">
        <f>IF((ScoreStroke!G21-deltavsPar!$C$4)&gt;=0,(ScoreStroke!G21-deltavsPar!$C$4),"  ")</f>
        <v>21</v>
      </c>
      <c r="H18" s="49">
        <f>IF((ScoreStroke!H21-deltavsPar!$C$4)&gt;=0,(ScoreStroke!H21-deltavsPar!$C$4),"  ")</f>
        <v>40</v>
      </c>
      <c r="I18" s="49" t="str">
        <f>IF((ScoreStroke!I21-deltavsPar!$C$4)&gt;=0,(ScoreStroke!I21-deltavsPar!$C$4),"  ")</f>
        <v>  </v>
      </c>
      <c r="J18" s="49">
        <f>IF((ScoreStroke!J21-deltavsPar!$C$4)&gt;=0,(ScoreStroke!J21-deltavsPar!$C$4),"  ")</f>
        <v>25</v>
      </c>
      <c r="K18" s="49" t="str">
        <f>IF((ScoreStroke!K21-deltavsPar!$C$4)&gt;=0,(ScoreStroke!K21-deltavsPar!$C$4),"  ")</f>
        <v>  </v>
      </c>
      <c r="L18" s="49">
        <f>IF((ScoreStroke!L21-deltavsPar!$C$4)&gt;=0,(ScoreStroke!L21-deltavsPar!$C$4),"  ")</f>
        <v>36</v>
      </c>
      <c r="M18" s="49" t="str">
        <f>IF((ScoreStroke!M21-deltavsPar!$C$4)&gt;=0,(ScoreStroke!M21-deltavsPar!$C$4),"  ")</f>
        <v>  </v>
      </c>
      <c r="N18" s="49">
        <f>IF((ScoreStroke!N21-deltavsPar!$C$4)&gt;=0,(ScoreStroke!N21-deltavsPar!$C$4),"  ")</f>
        <v>38</v>
      </c>
      <c r="O18" s="49">
        <f>IF((ScoreStroke!O21-deltavsPar!$C$4)&gt;=0,(ScoreStroke!O21-deltavsPar!$C$4),"  ")</f>
        <v>29</v>
      </c>
      <c r="P18" s="49">
        <f>IF((ScoreStroke!P21-deltavsPar!$C$4)&gt;=0,(ScoreStroke!P21-deltavsPar!$C$4),"  ")</f>
        <v>31</v>
      </c>
      <c r="Q18" s="49" t="str">
        <f>IF((ScoreStroke!Q21-deltavsPar!$C$4)&gt;=0,(ScoreStroke!Q21-deltavsPar!$C$4),"  ")</f>
        <v>  </v>
      </c>
      <c r="R18" s="49"/>
      <c r="S18" s="49" t="str">
        <f>IF((ScoreStroke!S21-deltavsPar!$C$4)&gt;=0,(ScoreStroke!S21-deltavsPar!$C$4),"  ")</f>
        <v>  </v>
      </c>
      <c r="T18" s="49" t="str">
        <f>IF((ScoreStroke!T21-deltavsPar!$C$4)&gt;=0,(ScoreStroke!T21-deltavsPar!$C$4),"  ")</f>
        <v>  </v>
      </c>
      <c r="U18" s="49" t="str">
        <f>IF((ScoreStroke!U21-deltavsPar!$C$4)&gt;=0,(ScoreStroke!U21-deltavsPar!$C$4),"  ")</f>
        <v>  </v>
      </c>
      <c r="V18" s="49"/>
      <c r="W18" s="49" t="str">
        <f>IF((ScoreStroke!W21-deltavsPar!$C$4)&gt;=0,(ScoreStroke!W21-deltavsPar!$C$4),"  ")</f>
        <v>  </v>
      </c>
      <c r="X18" s="49">
        <f>IF((ScoreStroke!X21-deltavsPar!$C$4)&gt;=0,(ScoreStroke!X21-deltavsPar!$C$4),"  ")</f>
        <v>31</v>
      </c>
      <c r="Y18" s="49" t="str">
        <f>IF((ScoreStroke!Y21-deltavsPar!$C$4)&gt;=0,(ScoreStroke!Y21-deltavsPar!$C$4),"  ")</f>
        <v>  </v>
      </c>
      <c r="Z18" s="49">
        <f>IF((ScoreStroke!Z21-deltavsPar!$C$4)&gt;=0,(ScoreStroke!Z21-deltavsPar!$C$4),"  ")</f>
        <v>35</v>
      </c>
      <c r="AA18" s="49" t="str">
        <f>IF((ScoreStroke!AA21-deltavsPar!$C$4)&gt;=0,(ScoreStroke!AA21-deltavsPar!$C$4),"  ")</f>
        <v>  </v>
      </c>
      <c r="AB18" s="49" t="str">
        <f>IF((ScoreStroke!AB21-deltavsPar!$C$4)&gt;=0,(ScoreStroke!AB21-deltavsPar!$C$4),"  ")</f>
        <v>  </v>
      </c>
      <c r="AC18" s="49" t="str">
        <f>IF((ScoreStroke!AC21-deltavsPar!$C$4)&gt;=0,(ScoreStroke!AC21-deltavsPar!$C$4),"  ")</f>
        <v>  </v>
      </c>
      <c r="AD18" s="49" t="str">
        <f>IF((ScoreStroke!AD21-deltavsPar!$C$4)&gt;=0,(ScoreStroke!AD21-deltavsPar!$C$4),"  ")</f>
        <v>  </v>
      </c>
      <c r="AE18" s="49">
        <f>IF((ScoreStroke!AE21-deltavsPar!$C$4)&gt;=0,(ScoreStroke!AE21-deltavsPar!$C$4),"  ")</f>
        <v>47</v>
      </c>
      <c r="AF18" s="49">
        <f>IF((ScoreStroke!AF21-deltavsPar!$C$4)&gt;=0,(ScoreStroke!AF21-deltavsPar!$C$4),"  ")</f>
        <v>33</v>
      </c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 t="str">
        <f>IF((ScoreStroke!AR21-deltavsPar!$C$4)&gt;=0,(ScoreStroke!AR21-deltavsPar!$C$4),"  ")</f>
        <v>  </v>
      </c>
      <c r="AS18" s="49" t="str">
        <f>IF((ScoreStroke!AS21-deltavsPar!$C$4)&gt;=0,(ScoreStroke!AS21-deltavsPar!$C$4),"  ")</f>
        <v>  </v>
      </c>
      <c r="AT18" s="49" t="str">
        <f>IF((ScoreStroke!AT21-deltavsPar!$C$4)&gt;=0,(ScoreStroke!AT21-deltavsPar!$C$4),"  ")</f>
        <v>  </v>
      </c>
      <c r="AU18" s="49" t="str">
        <f>IF((ScoreStroke!AU21-deltavsPar!$C$4)&gt;=0,(ScoreStroke!AU21-deltavsPar!$C$4),"  ")</f>
        <v>  </v>
      </c>
      <c r="AV18" s="49" t="str">
        <f>IF((ScoreStroke!AV21-deltavsPar!$C$4)&gt;=0,(ScoreStroke!AV21-deltavsPar!$C$4),"  ")</f>
        <v>  </v>
      </c>
      <c r="AW18" s="49" t="str">
        <f>IF((ScoreStroke!AW21-deltavsPar!$C$4)&gt;=0,(ScoreStroke!AW21-deltavsPar!$C$4),"  ")</f>
        <v>  </v>
      </c>
      <c r="AX18" s="49" t="str">
        <f>IF((ScoreStroke!AX21-deltavsPar!$C$4)&gt;=0,(ScoreStroke!AX21-deltavsPar!$C$4),"  ")</f>
        <v>  </v>
      </c>
      <c r="AY18" s="49"/>
      <c r="AZ18" s="49"/>
      <c r="BA18" s="49"/>
      <c r="BB18" s="49"/>
      <c r="BC18" s="49"/>
      <c r="BD18" s="49"/>
      <c r="BE18" s="49"/>
    </row>
    <row r="19" spans="2:57" ht="15">
      <c r="B19" s="7">
        <f>ScoreStroke!B22</f>
        <v>42114</v>
      </c>
      <c r="C19" s="49">
        <f>IF((ScoreStroke!C22-deltavsPar!$C$4)&gt;=0,(ScoreStroke!C22-deltavsPar!$C$4),"  ")</f>
        <v>36</v>
      </c>
      <c r="D19" s="49">
        <f>IF((ScoreStroke!D22-deltavsPar!$C$4)&gt;=0,(ScoreStroke!D22-deltavsPar!$C$4),"  ")</f>
        <v>28</v>
      </c>
      <c r="E19" s="49">
        <f>IF((ScoreStroke!E22-deltavsPar!$C$4)&gt;=0,(ScoreStroke!E22-deltavsPar!$C$4),"  ")</f>
        <v>52</v>
      </c>
      <c r="F19" s="49" t="str">
        <f>IF((ScoreStroke!F22-deltavsPar!$C$4)&gt;=0,(ScoreStroke!F22-deltavsPar!$C$4),"  ")</f>
        <v>  </v>
      </c>
      <c r="G19" s="49">
        <f>IF((ScoreStroke!G22-deltavsPar!$C$4)&gt;=0,(ScoreStroke!G22-deltavsPar!$C$4),"  ")</f>
        <v>20</v>
      </c>
      <c r="H19" s="49">
        <f>IF((ScoreStroke!H22-deltavsPar!$C$4)&gt;=0,(ScoreStroke!H22-deltavsPar!$C$4),"  ")</f>
        <v>39</v>
      </c>
      <c r="I19" s="49" t="str">
        <f>IF((ScoreStroke!I22-deltavsPar!$C$4)&gt;=0,(ScoreStroke!I22-deltavsPar!$C$4),"  ")</f>
        <v>  </v>
      </c>
      <c r="J19" s="49">
        <f>IF((ScoreStroke!J22-deltavsPar!$C$4)&gt;=0,(ScoreStroke!J22-deltavsPar!$C$4),"  ")</f>
        <v>30</v>
      </c>
      <c r="K19" s="49" t="str">
        <f>IF((ScoreStroke!K22-deltavsPar!$C$4)&gt;=0,(ScoreStroke!K22-deltavsPar!$C$4),"  ")</f>
        <v>  </v>
      </c>
      <c r="L19" s="49">
        <f>IF((ScoreStroke!L22-deltavsPar!$C$4)&gt;=0,(ScoreStroke!L22-deltavsPar!$C$4),"  ")</f>
        <v>44</v>
      </c>
      <c r="M19" s="49" t="str">
        <f>IF((ScoreStroke!M22-deltavsPar!$C$4)&gt;=0,(ScoreStroke!M22-deltavsPar!$C$4),"  ")</f>
        <v>  </v>
      </c>
      <c r="N19" s="49">
        <f>IF((ScoreStroke!N22-deltavsPar!$C$4)&gt;=0,(ScoreStroke!N22-deltavsPar!$C$4),"  ")</f>
        <v>27</v>
      </c>
      <c r="O19" s="49" t="str">
        <f>IF((ScoreStroke!O22-deltavsPar!$C$4)&gt;=0,(ScoreStroke!O22-deltavsPar!$C$4),"  ")</f>
        <v>  </v>
      </c>
      <c r="P19" s="49" t="str">
        <f>IF((ScoreStroke!P22-deltavsPar!$C$4)&gt;=0,(ScoreStroke!P22-deltavsPar!$C$4),"  ")</f>
        <v>  </v>
      </c>
      <c r="Q19" s="49" t="str">
        <f>IF((ScoreStroke!Q22-deltavsPar!$C$4)&gt;=0,(ScoreStroke!Q22-deltavsPar!$C$4),"  ")</f>
        <v>  </v>
      </c>
      <c r="R19" s="49" t="str">
        <f>IF((ScoreStroke!R22-deltavsPar!$C$4)&gt;=0,(ScoreStroke!R22-deltavsPar!$C$4),"  ")</f>
        <v>  </v>
      </c>
      <c r="S19" s="49" t="str">
        <f>IF((ScoreStroke!S22-deltavsPar!$C$4)&gt;=0,(ScoreStroke!S22-deltavsPar!$C$4),"  ")</f>
        <v>  </v>
      </c>
      <c r="T19" s="49" t="str">
        <f>IF((ScoreStroke!T22-deltavsPar!$C$4)&gt;=0,(ScoreStroke!T22-deltavsPar!$C$4),"  ")</f>
        <v>  </v>
      </c>
      <c r="U19" s="49" t="str">
        <f>IF((ScoreStroke!U22-deltavsPar!$C$4)&gt;=0,(ScoreStroke!U22-deltavsPar!$C$4),"  ")</f>
        <v>  </v>
      </c>
      <c r="V19" s="49" t="str">
        <f>IF((ScoreStroke!V22-deltavsPar!$C$4)&gt;=0,(ScoreStroke!V22-deltavsPar!$C$4),"  ")</f>
        <v>  </v>
      </c>
      <c r="W19" s="49">
        <f>IF((ScoreStroke!W22-deltavsPar!$C$4)&gt;=0,(ScoreStroke!W22-deltavsPar!$C$4),"  ")</f>
        <v>43</v>
      </c>
      <c r="X19" s="49" t="str">
        <f>IF((ScoreStroke!X22-deltavsPar!$C$4)&gt;=0,(ScoreStroke!X22-deltavsPar!$C$4),"  ")</f>
        <v>  </v>
      </c>
      <c r="Y19" s="49">
        <f>IF((ScoreStroke!Y22-deltavsPar!$C$4)&gt;=0,(ScoreStroke!Y22-deltavsPar!$C$4),"  ")</f>
        <v>36</v>
      </c>
      <c r="Z19" s="49">
        <f>IF((ScoreStroke!Z22-deltavsPar!$C$4)&gt;=0,(ScoreStroke!Z22-deltavsPar!$C$4),"  ")</f>
        <v>40</v>
      </c>
      <c r="AA19" s="49" t="str">
        <f>IF((ScoreStroke!AA22-deltavsPar!$C$4)&gt;=0,(ScoreStroke!AA22-deltavsPar!$C$4),"  ")</f>
        <v>  </v>
      </c>
      <c r="AB19" s="49" t="str">
        <f>IF((ScoreStroke!AB22-deltavsPar!$C$4)&gt;=0,(ScoreStroke!AB22-deltavsPar!$C$4),"  ")</f>
        <v>  </v>
      </c>
      <c r="AC19" s="49" t="str">
        <f>IF((ScoreStroke!AC22-deltavsPar!$C$4)&gt;=0,(ScoreStroke!AC22-deltavsPar!$C$4),"  ")</f>
        <v>  </v>
      </c>
      <c r="AD19" s="49" t="str">
        <f>IF((ScoreStroke!AD22-deltavsPar!$C$4)&gt;=0,(ScoreStroke!AD22-deltavsPar!$C$4),"  ")</f>
        <v>  </v>
      </c>
      <c r="AE19" s="49" t="str">
        <f>IF((ScoreStroke!AE22-deltavsPar!$C$4)&gt;=0,(ScoreStroke!AE22-deltavsPar!$C$4),"  ")</f>
        <v>  </v>
      </c>
      <c r="AF19" s="49" t="str">
        <f>IF((ScoreStroke!AF22-deltavsPar!$C$4)&gt;=0,(ScoreStroke!AF22-deltavsPar!$C$4),"  ")</f>
        <v>  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 t="str">
        <f>IF((ScoreStroke!AR22-deltavsPar!$C$4)&gt;=0,(ScoreStroke!AR22-deltavsPar!$C$4),"  ")</f>
        <v>  </v>
      </c>
      <c r="AS19" s="49" t="str">
        <f>IF((ScoreStroke!AS22-deltavsPar!$C$4)&gt;=0,(ScoreStroke!AS22-deltavsPar!$C$4),"  ")</f>
        <v>  </v>
      </c>
      <c r="AT19" s="49" t="str">
        <f>IF((ScoreStroke!AT22-deltavsPar!$C$4)&gt;=0,(ScoreStroke!AT22-deltavsPar!$C$4),"  ")</f>
        <v>  </v>
      </c>
      <c r="AU19" s="49" t="str">
        <f>IF((ScoreStroke!AU22-deltavsPar!$C$4)&gt;=0,(ScoreStroke!AU22-deltavsPar!$C$4),"  ")</f>
        <v>  </v>
      </c>
      <c r="AV19" s="49" t="str">
        <f>IF((ScoreStroke!AV22-deltavsPar!$C$4)&gt;=0,(ScoreStroke!AV22-deltavsPar!$C$4),"  ")</f>
        <v>  </v>
      </c>
      <c r="AW19" s="49" t="str">
        <f>IF((ScoreStroke!AW22-deltavsPar!$C$4)&gt;=0,(ScoreStroke!AW22-deltavsPar!$C$4),"  ")</f>
        <v>  </v>
      </c>
      <c r="AX19" s="49" t="str">
        <f>IF((ScoreStroke!AX22-deltavsPar!$C$4)&gt;=0,(ScoreStroke!AX22-deltavsPar!$C$4),"  ")</f>
        <v>  </v>
      </c>
      <c r="AY19" s="49"/>
      <c r="AZ19" s="49"/>
      <c r="BA19" s="49"/>
      <c r="BB19" s="49"/>
      <c r="BC19" s="49"/>
      <c r="BD19" s="49"/>
      <c r="BE19" s="49"/>
    </row>
    <row r="20" spans="2:57" ht="15">
      <c r="B20" s="7">
        <f>ScoreStroke!B23</f>
        <v>42121</v>
      </c>
      <c r="C20" s="49">
        <f>IF((ScoreStroke!C23-deltavsPar!$C$4)&gt;=0,(ScoreStroke!C23-deltavsPar!$C$4),"  ")</f>
        <v>37</v>
      </c>
      <c r="D20" s="49">
        <f>IF((ScoreStroke!D23-deltavsPar!$C$4)&gt;=0,(ScoreStroke!D23-deltavsPar!$C$4),"  ")</f>
        <v>40</v>
      </c>
      <c r="E20" s="49">
        <f>IF((ScoreStroke!E23-deltavsPar!$C$4)&gt;=0,(ScoreStroke!E23-deltavsPar!$C$4),"  ")</f>
        <v>51</v>
      </c>
      <c r="F20" s="49">
        <f>IF((ScoreStroke!F23-deltavsPar!$C$4)&gt;=0,(ScoreStroke!F23-deltavsPar!$C$4),"  ")</f>
        <v>18</v>
      </c>
      <c r="G20" s="49">
        <f>IF((ScoreStroke!G23-deltavsPar!$C$4)&gt;=0,(ScoreStroke!G23-deltavsPar!$C$4),"  ")</f>
        <v>30</v>
      </c>
      <c r="H20" s="49">
        <f>IF((ScoreStroke!H23-deltavsPar!$C$4)&gt;=0,(ScoreStroke!H23-deltavsPar!$C$4),"  ")</f>
        <v>44</v>
      </c>
      <c r="I20" s="49">
        <f>IF((ScoreStroke!I23-deltavsPar!$C$4)&gt;=0,(ScoreStroke!I23-deltavsPar!$C$4),"  ")</f>
        <v>43</v>
      </c>
      <c r="J20" s="49">
        <f>IF((ScoreStroke!J23-deltavsPar!$C$4)&gt;=0,(ScoreStroke!J23-deltavsPar!$C$4),"  ")</f>
        <v>31</v>
      </c>
      <c r="K20" s="49" t="str">
        <f>IF((ScoreStroke!K23-deltavsPar!$C$4)&gt;=0,(ScoreStroke!K23-deltavsPar!$C$4),"  ")</f>
        <v>  </v>
      </c>
      <c r="L20" s="49" t="str">
        <f>IF((ScoreStroke!L23-deltavsPar!$C$4)&gt;=0,(ScoreStroke!L23-deltavsPar!$C$4),"  ")</f>
        <v>  </v>
      </c>
      <c r="M20" s="49" t="str">
        <f>IF((ScoreStroke!M23-deltavsPar!$C$4)&gt;=0,(ScoreStroke!M23-deltavsPar!$C$4),"  ")</f>
        <v>  </v>
      </c>
      <c r="N20" s="49" t="str">
        <f>IF((ScoreStroke!N23-deltavsPar!$C$4)&gt;=0,(ScoreStroke!N23-deltavsPar!$C$4),"  ")</f>
        <v>  </v>
      </c>
      <c r="O20" s="49" t="str">
        <f>IF((ScoreStroke!O23-deltavsPar!$C$4)&gt;=0,(ScoreStroke!O23-deltavsPar!$C$4),"  ")</f>
        <v>  </v>
      </c>
      <c r="P20" s="49" t="str">
        <f>IF((ScoreStroke!P23-deltavsPar!$C$4)&gt;=0,(ScoreStroke!P23-deltavsPar!$C$4),"  ")</f>
        <v>  </v>
      </c>
      <c r="Q20" s="49" t="str">
        <f>IF((ScoreStroke!Q23-deltavsPar!$C$4)&gt;=0,(ScoreStroke!Q23-deltavsPar!$C$4),"  ")</f>
        <v>  </v>
      </c>
      <c r="R20" s="49"/>
      <c r="S20" s="49">
        <f>IF((ScoreStroke!S23-deltavsPar!$C$4)&gt;=0,(ScoreStroke!S23-deltavsPar!$C$4),"  ")</f>
        <v>34</v>
      </c>
      <c r="T20" s="49" t="str">
        <f>IF((ScoreStroke!T23-deltavsPar!$C$4)&gt;=0,(ScoreStroke!T23-deltavsPar!$C$4),"  ")</f>
        <v>  </v>
      </c>
      <c r="U20" s="49">
        <f>IF((ScoreStroke!U23-deltavsPar!$C$4)&gt;=0,(ScoreStroke!U23-deltavsPar!$C$4),"  ")</f>
        <v>32</v>
      </c>
      <c r="V20" s="49" t="str">
        <f>IF((ScoreStroke!V23-deltavsPar!$C$4)&gt;=0,(ScoreStroke!V23-deltavsPar!$C$4),"  ")</f>
        <v>  </v>
      </c>
      <c r="W20" s="49">
        <f>IF((ScoreStroke!W23-deltavsPar!$C$4)&gt;=0,(ScoreStroke!W23-deltavsPar!$C$4),"  ")</f>
        <v>34</v>
      </c>
      <c r="X20" s="49" t="str">
        <f>IF((ScoreStroke!X23-deltavsPar!$C$4)&gt;=0,(ScoreStroke!X23-deltavsPar!$C$4),"  ")</f>
        <v>  </v>
      </c>
      <c r="Y20" s="49">
        <f>IF((ScoreStroke!Y23-deltavsPar!$C$4)&gt;=0,(ScoreStroke!Y23-deltavsPar!$C$4),"  ")</f>
        <v>34</v>
      </c>
      <c r="Z20" s="49" t="str">
        <f>IF((ScoreStroke!Z23-deltavsPar!$C$4)&gt;=0,(ScoreStroke!Z23-deltavsPar!$C$4),"  ")</f>
        <v>  </v>
      </c>
      <c r="AA20" s="49" t="str">
        <f>IF((ScoreStroke!AA23-deltavsPar!$C$4)&gt;=0,(ScoreStroke!AA23-deltavsPar!$C$4),"  ")</f>
        <v>  </v>
      </c>
      <c r="AB20" s="49" t="str">
        <f>IF((ScoreStroke!AB23-deltavsPar!$C$4)&gt;=0,(ScoreStroke!AB23-deltavsPar!$C$4),"  ")</f>
        <v>  </v>
      </c>
      <c r="AC20" s="49" t="str">
        <f>IF((ScoreStroke!AC23-deltavsPar!$C$4)&gt;=0,(ScoreStroke!AC23-deltavsPar!$C$4),"  ")</f>
        <v>  </v>
      </c>
      <c r="AD20" s="49" t="str">
        <f>IF((ScoreStroke!AD23-deltavsPar!$C$4)&gt;=0,(ScoreStroke!AD23-deltavsPar!$C$4),"  ")</f>
        <v>  </v>
      </c>
      <c r="AE20" s="49" t="str">
        <f>IF((ScoreStroke!AE23-deltavsPar!$C$4)&gt;=0,(ScoreStroke!AE23-deltavsPar!$C$4),"  ")</f>
        <v>  </v>
      </c>
      <c r="AF20" s="49" t="str">
        <f>IF((ScoreStroke!AF23-deltavsPar!$C$4)&gt;=0,(ScoreStroke!AF23-deltavsPar!$C$4),"  ")</f>
        <v>  </v>
      </c>
      <c r="AG20" s="49">
        <f>IF((ScoreStroke!AG23-deltavsPar!$C$4)&gt;=0,(ScoreStroke!AG23-deltavsPar!$C$4),"  ")</f>
        <v>24</v>
      </c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 t="str">
        <f>IF((ScoreStroke!AR23-deltavsPar!$C$4)&gt;=0,(ScoreStroke!AR23-deltavsPar!$C$4),"  ")</f>
        <v>  </v>
      </c>
      <c r="AS20" s="49" t="str">
        <f>IF((ScoreStroke!AS23-deltavsPar!$C$4)&gt;=0,(ScoreStroke!AS23-deltavsPar!$C$4),"  ")</f>
        <v>  </v>
      </c>
      <c r="AT20" s="49" t="str">
        <f>IF((ScoreStroke!AT23-deltavsPar!$C$4)&gt;=0,(ScoreStroke!AT23-deltavsPar!$C$4),"  ")</f>
        <v>  </v>
      </c>
      <c r="AU20" s="49" t="str">
        <f>IF((ScoreStroke!AU23-deltavsPar!$C$4)&gt;=0,(ScoreStroke!AU23-deltavsPar!$C$4),"  ")</f>
        <v>  </v>
      </c>
      <c r="AV20" s="49" t="str">
        <f>IF((ScoreStroke!AV23-deltavsPar!$C$4)&gt;=0,(ScoreStroke!AV23-deltavsPar!$C$4),"  ")</f>
        <v>  </v>
      </c>
      <c r="AW20" s="49" t="str">
        <f>IF((ScoreStroke!AW23-deltavsPar!$C$4)&gt;=0,(ScoreStroke!AW23-deltavsPar!$C$4),"  ")</f>
        <v>  </v>
      </c>
      <c r="AX20" s="49" t="str">
        <f>IF((ScoreStroke!AX23-deltavsPar!$C$4)&gt;=0,(ScoreStroke!AX23-deltavsPar!$C$4),"  ")</f>
        <v>  </v>
      </c>
      <c r="AY20" s="49"/>
      <c r="AZ20" s="49"/>
      <c r="BA20" s="49"/>
      <c r="BB20" s="49"/>
      <c r="BC20" s="49"/>
      <c r="BD20" s="49"/>
      <c r="BE20" s="49"/>
    </row>
    <row r="21" spans="2:57" ht="15">
      <c r="B21" s="7">
        <f>ScoreStroke!B24</f>
        <v>42129</v>
      </c>
      <c r="C21" s="49">
        <f>IF((ScoreStroke!C24-deltavsPar!$C$4)&gt;=0,(ScoreStroke!C24-deltavsPar!$C$4),"  ")</f>
        <v>42</v>
      </c>
      <c r="D21" s="49">
        <f>IF((ScoreStroke!D24-deltavsPar!$C$4)&gt;=0,(ScoreStroke!D24-deltavsPar!$C$4),"  ")</f>
        <v>33</v>
      </c>
      <c r="E21" s="49">
        <f>IF((ScoreStroke!E24-deltavsPar!$C$4)&gt;=0,(ScoreStroke!E24-deltavsPar!$C$4),"  ")</f>
        <v>40</v>
      </c>
      <c r="F21" s="49" t="str">
        <f>IF((ScoreStroke!F24-deltavsPar!$C$4)&gt;=0,(ScoreStroke!F24-deltavsPar!$C$4),"  ")</f>
        <v>  </v>
      </c>
      <c r="G21" s="49">
        <f>IF((ScoreStroke!G24-deltavsPar!$C$4)&gt;=0,(ScoreStroke!G24-deltavsPar!$C$4),"  ")</f>
        <v>33</v>
      </c>
      <c r="H21" s="49" t="str">
        <f>IF((ScoreStroke!H24-deltavsPar!$C$4)&gt;=0,(ScoreStroke!H24-deltavsPar!$C$4),"  ")</f>
        <v>  </v>
      </c>
      <c r="I21" s="49">
        <f>IF((ScoreStroke!I24-deltavsPar!$C$4)&gt;=0,(ScoreStroke!I24-deltavsPar!$C$4),"  ")</f>
        <v>40</v>
      </c>
      <c r="J21" s="49">
        <f>IF((ScoreStroke!J24-deltavsPar!$C$4)&gt;=0,(ScoreStroke!J24-deltavsPar!$C$4),"  ")</f>
        <v>31</v>
      </c>
      <c r="K21" s="49" t="str">
        <f>IF((ScoreStroke!K24-deltavsPar!$C$4)&gt;=0,(ScoreStroke!K24-deltavsPar!$C$4),"  ")</f>
        <v>  </v>
      </c>
      <c r="L21" s="49">
        <f>IF((ScoreStroke!L24-deltavsPar!$C$4)&gt;=0,(ScoreStroke!L24-deltavsPar!$C$4),"  ")</f>
        <v>52</v>
      </c>
      <c r="M21" s="49" t="str">
        <f>IF((ScoreStroke!M24-deltavsPar!$C$4)&gt;=0,(ScoreStroke!M24-deltavsPar!$C$4),"  ")</f>
        <v>  </v>
      </c>
      <c r="N21" s="49">
        <f>IF((ScoreStroke!N24-deltavsPar!$C$4)&gt;=0,(ScoreStroke!N24-deltavsPar!$C$4),"  ")</f>
        <v>30</v>
      </c>
      <c r="O21" s="49" t="str">
        <f>IF((ScoreStroke!O24-deltavsPar!$C$4)&gt;=0,(ScoreStroke!O24-deltavsPar!$C$4),"  ")</f>
        <v>  </v>
      </c>
      <c r="P21" s="49" t="str">
        <f>IF((ScoreStroke!P24-deltavsPar!$C$4)&gt;=0,(ScoreStroke!P24-deltavsPar!$C$4),"  ")</f>
        <v>  </v>
      </c>
      <c r="Q21" s="49" t="str">
        <f>IF((ScoreStroke!Q24-deltavsPar!$C$4)&gt;=0,(ScoreStroke!Q24-deltavsPar!$C$4),"  ")</f>
        <v>  </v>
      </c>
      <c r="R21" s="49" t="str">
        <f>IF((ScoreStroke!R24-deltavsPar!$C$4)&gt;=0,(ScoreStroke!R24-deltavsPar!$C$4),"  ")</f>
        <v>  </v>
      </c>
      <c r="S21" s="49" t="str">
        <f>IF((ScoreStroke!S24-deltavsPar!$C$4)&gt;=0,(ScoreStroke!S24-deltavsPar!$C$4),"  ")</f>
        <v>  </v>
      </c>
      <c r="T21" s="49" t="str">
        <f>IF((ScoreStroke!T24-deltavsPar!$C$4)&gt;=0,(ScoreStroke!T24-deltavsPar!$C$4),"  ")</f>
        <v>  </v>
      </c>
      <c r="U21" s="49" t="str">
        <f>IF((ScoreStroke!U24-deltavsPar!$C$4)&gt;=0,(ScoreStroke!U24-deltavsPar!$C$4),"  ")</f>
        <v>  </v>
      </c>
      <c r="V21" s="49" t="str">
        <f>IF((ScoreStroke!V24-deltavsPar!$C$4)&gt;=0,(ScoreStroke!V24-deltavsPar!$C$4),"  ")</f>
        <v>  </v>
      </c>
      <c r="W21" s="49" t="str">
        <f>IF((ScoreStroke!W24-deltavsPar!$C$4)&gt;=0,(ScoreStroke!W24-deltavsPar!$C$4),"  ")</f>
        <v>  </v>
      </c>
      <c r="X21" s="49" t="str">
        <f>IF((ScoreStroke!X24-deltavsPar!$C$4)&gt;=0,(ScoreStroke!X24-deltavsPar!$C$4),"  ")</f>
        <v>  </v>
      </c>
      <c r="Y21" s="49">
        <f>IF((ScoreStroke!Y24-deltavsPar!$C$4)&gt;=0,(ScoreStroke!Y24-deltavsPar!$C$4),"  ")</f>
        <v>34</v>
      </c>
      <c r="Z21" s="49" t="str">
        <f>IF((ScoreStroke!Z24-deltavsPar!$C$4)&gt;=0,(ScoreStroke!Z24-deltavsPar!$C$4),"  ")</f>
        <v>  </v>
      </c>
      <c r="AA21" s="49" t="str">
        <f>IF((ScoreStroke!AA24-deltavsPar!$C$4)&gt;=0,(ScoreStroke!AA24-deltavsPar!$C$4),"  ")</f>
        <v>  </v>
      </c>
      <c r="AB21" s="49" t="str">
        <f>IF((ScoreStroke!AB24-deltavsPar!$C$4)&gt;=0,(ScoreStroke!AB24-deltavsPar!$C$4),"  ")</f>
        <v>  </v>
      </c>
      <c r="AC21" s="49" t="str">
        <f>IF((ScoreStroke!AC24-deltavsPar!$C$4)&gt;=0,(ScoreStroke!AC24-deltavsPar!$C$4),"  ")</f>
        <v>  </v>
      </c>
      <c r="AD21" s="49" t="str">
        <f>IF((ScoreStroke!AD24-deltavsPar!$C$4)&gt;=0,(ScoreStroke!AD24-deltavsPar!$C$4),"  ")</f>
        <v>  </v>
      </c>
      <c r="AE21" s="49" t="str">
        <f>IF((ScoreStroke!AE24-deltavsPar!$C$4)&gt;=0,(ScoreStroke!AE24-deltavsPar!$C$4),"  ")</f>
        <v>  </v>
      </c>
      <c r="AF21" s="49" t="str">
        <f>IF((ScoreStroke!AF24-deltavsPar!$C$4)&gt;=0,(ScoreStroke!AF24-deltavsPar!$C$4),"  ")</f>
        <v>  </v>
      </c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 t="str">
        <f>IF((ScoreStroke!AR24-deltavsPar!$C$4)&gt;=0,(ScoreStroke!AR24-deltavsPar!$C$4),"  ")</f>
        <v>  </v>
      </c>
      <c r="AS21" s="49" t="str">
        <f>IF((ScoreStroke!AS24-deltavsPar!$C$4)&gt;=0,(ScoreStroke!AS24-deltavsPar!$C$4),"  ")</f>
        <v>  </v>
      </c>
      <c r="AT21" s="49" t="str">
        <f>IF((ScoreStroke!AT24-deltavsPar!$C$4)&gt;=0,(ScoreStroke!AT24-deltavsPar!$C$4),"  ")</f>
        <v>  </v>
      </c>
      <c r="AU21" s="49" t="str">
        <f>IF((ScoreStroke!AU24-deltavsPar!$C$4)&gt;=0,(ScoreStroke!AU24-deltavsPar!$C$4),"  ")</f>
        <v>  </v>
      </c>
      <c r="AV21" s="49" t="str">
        <f>IF((ScoreStroke!AV24-deltavsPar!$C$4)&gt;=0,(ScoreStroke!AV24-deltavsPar!$C$4),"  ")</f>
        <v>  </v>
      </c>
      <c r="AW21" s="49" t="str">
        <f>IF((ScoreStroke!AW24-deltavsPar!$C$4)&gt;=0,(ScoreStroke!AW24-deltavsPar!$C$4),"  ")</f>
        <v>  </v>
      </c>
      <c r="AX21" s="49" t="str">
        <f>IF((ScoreStroke!AX24-deltavsPar!$C$4)&gt;=0,(ScoreStroke!AX24-deltavsPar!$C$4),"  ")</f>
        <v>  </v>
      </c>
      <c r="AY21" s="49"/>
      <c r="AZ21" s="49"/>
      <c r="BA21" s="49"/>
      <c r="BB21" s="49"/>
      <c r="BC21" s="49"/>
      <c r="BD21" s="49"/>
      <c r="BE21" s="49"/>
    </row>
    <row r="22" spans="2:57" ht="15">
      <c r="B22" s="7">
        <f>ScoreStroke!B25</f>
        <v>42135</v>
      </c>
      <c r="C22" s="49">
        <f>IF((ScoreStroke!C25-deltavsPar!$C$4)&gt;=0,(ScoreStroke!C25-deltavsPar!$C$4),"  ")</f>
        <v>34</v>
      </c>
      <c r="D22" s="49">
        <f>IF((ScoreStroke!D25-deltavsPar!$C$4)&gt;=0,(ScoreStroke!D25-deltavsPar!$C$4),"  ")</f>
        <v>28</v>
      </c>
      <c r="E22" s="49">
        <f>IF((ScoreStroke!E25-deltavsPar!$C$4)&gt;=0,(ScoreStroke!E25-deltavsPar!$C$4),"  ")</f>
        <v>48</v>
      </c>
      <c r="F22" s="49" t="str">
        <f>IF((ScoreStroke!F25-deltavsPar!$C$4)&gt;=0,(ScoreStroke!F25-deltavsPar!$C$4),"  ")</f>
        <v>  </v>
      </c>
      <c r="G22" s="49" t="str">
        <f>IF((ScoreStroke!G25-deltavsPar!$C$4)&gt;=0,(ScoreStroke!G25-deltavsPar!$C$4),"  ")</f>
        <v>  </v>
      </c>
      <c r="H22" s="49" t="str">
        <f>IF((ScoreStroke!H25-deltavsPar!$C$4)&gt;=0,(ScoreStroke!H25-deltavsPar!$C$4),"  ")</f>
        <v>  </v>
      </c>
      <c r="I22" s="49" t="str">
        <f>IF((ScoreStroke!I25-deltavsPar!$C$4)&gt;=0,(ScoreStroke!I25-deltavsPar!$C$4),"  ")</f>
        <v>  </v>
      </c>
      <c r="J22" s="49" t="str">
        <f>IF((ScoreStroke!J25-deltavsPar!$C$4)&gt;=0,(ScoreStroke!J25-deltavsPar!$C$4),"  ")</f>
        <v>  </v>
      </c>
      <c r="K22" s="49" t="str">
        <f>IF((ScoreStroke!K25-deltavsPar!$C$4)&gt;=0,(ScoreStroke!K25-deltavsPar!$C$4),"  ")</f>
        <v>  </v>
      </c>
      <c r="L22" s="49" t="str">
        <f>IF((ScoreStroke!L25-deltavsPar!$C$4)&gt;=0,(ScoreStroke!L25-deltavsPar!$C$4),"  ")</f>
        <v>  </v>
      </c>
      <c r="M22" s="49">
        <f>IF((ScoreStroke!M25-deltavsPar!$C$4)&gt;=0,(ScoreStroke!M25-deltavsPar!$C$4),"  ")</f>
        <v>9</v>
      </c>
      <c r="N22" s="49" t="str">
        <f>IF((ScoreStroke!N25-deltavsPar!$C$4)&gt;=0,(ScoreStroke!N25-deltavsPar!$C$4),"  ")</f>
        <v>  </v>
      </c>
      <c r="O22" s="49" t="str">
        <f>IF((ScoreStroke!O25-deltavsPar!$C$4)&gt;=0,(ScoreStroke!O25-deltavsPar!$C$4),"  ")</f>
        <v>  </v>
      </c>
      <c r="P22" s="49" t="str">
        <f>IF((ScoreStroke!P25-deltavsPar!$C$4)&gt;=0,(ScoreStroke!P25-deltavsPar!$C$4),"  ")</f>
        <v>  </v>
      </c>
      <c r="Q22" s="49" t="str">
        <f>IF((ScoreStroke!Q25-deltavsPar!$C$4)&gt;=0,(ScoreStroke!Q25-deltavsPar!$C$4),"  ")</f>
        <v>  </v>
      </c>
      <c r="R22" s="49"/>
      <c r="S22" s="49" t="str">
        <f>IF((ScoreStroke!S25-deltavsPar!$C$4)&gt;=0,(ScoreStroke!S25-deltavsPar!$C$4),"  ")</f>
        <v>  </v>
      </c>
      <c r="T22" s="49">
        <f>IF((ScoreStroke!T25-deltavsPar!$C$4)&gt;=0,(ScoreStroke!T25-deltavsPar!$C$4),"  ")</f>
        <v>48</v>
      </c>
      <c r="U22" s="49" t="str">
        <f>IF((ScoreStroke!U25-deltavsPar!$C$4)&gt;=0,(ScoreStroke!U25-deltavsPar!$C$4),"  ")</f>
        <v>  </v>
      </c>
      <c r="V22" s="49" t="str">
        <f>IF((ScoreStroke!V25-deltavsPar!$C$4)&gt;=0,(ScoreStroke!V25-deltavsPar!$C$4),"  ")</f>
        <v>  </v>
      </c>
      <c r="W22" s="49" t="str">
        <f>IF((ScoreStroke!W25-deltavsPar!$C$4)&gt;=0,(ScoreStroke!W25-deltavsPar!$C$4),"  ")</f>
        <v>  </v>
      </c>
      <c r="X22" s="49" t="str">
        <f>IF((ScoreStroke!X25-deltavsPar!$C$4)&gt;=0,(ScoreStroke!X25-deltavsPar!$C$4),"  ")</f>
        <v>  </v>
      </c>
      <c r="Y22" s="49" t="str">
        <f>IF((ScoreStroke!Y25-deltavsPar!$C$4)&gt;=0,(ScoreStroke!Y25-deltavsPar!$C$4),"  ")</f>
        <v>  </v>
      </c>
      <c r="Z22" s="49">
        <f>IF((ScoreStroke!Z25-deltavsPar!$C$4)&gt;=0,(ScoreStroke!Z25-deltavsPar!$C$4),"  ")</f>
        <v>36</v>
      </c>
      <c r="AA22" s="49" t="str">
        <f>IF((ScoreStroke!AA25-deltavsPar!$C$4)&gt;=0,(ScoreStroke!AA25-deltavsPar!$C$4),"  ")</f>
        <v>  </v>
      </c>
      <c r="AB22" s="49" t="str">
        <f>IF((ScoreStroke!AB25-deltavsPar!$C$4)&gt;=0,(ScoreStroke!AB25-deltavsPar!$C$4),"  ")</f>
        <v>  </v>
      </c>
      <c r="AC22" s="49" t="str">
        <f>IF((ScoreStroke!AC25-deltavsPar!$C$4)&gt;=0,(ScoreStroke!AC25-deltavsPar!$C$4),"  ")</f>
        <v>  </v>
      </c>
      <c r="AD22" s="49" t="str">
        <f>IF((ScoreStroke!AD25-deltavsPar!$C$4)&gt;=0,(ScoreStroke!AD25-deltavsPar!$C$4),"  ")</f>
        <v>  </v>
      </c>
      <c r="AE22" s="49" t="str">
        <f>IF((ScoreStroke!AE25-deltavsPar!$C$4)&gt;=0,(ScoreStroke!AE25-deltavsPar!$C$4),"  ")</f>
        <v>  </v>
      </c>
      <c r="AF22" s="49" t="str">
        <f>IF((ScoreStroke!AF25-deltavsPar!$C$4)&gt;=0,(ScoreStroke!AF25-deltavsPar!$C$4),"  ")</f>
        <v>  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 t="str">
        <f>IF((ScoreStroke!AR25-deltavsPar!$C$4)&gt;=0,(ScoreStroke!AR25-deltavsPar!$C$4),"  ")</f>
        <v>  </v>
      </c>
      <c r="AS22" s="49" t="str">
        <f>IF((ScoreStroke!AS25-deltavsPar!$C$4)&gt;=0,(ScoreStroke!AS25-deltavsPar!$C$4),"  ")</f>
        <v>  </v>
      </c>
      <c r="AT22" s="49" t="str">
        <f>IF((ScoreStroke!AT25-deltavsPar!$C$4)&gt;=0,(ScoreStroke!AT25-deltavsPar!$C$4),"  ")</f>
        <v>  </v>
      </c>
      <c r="AU22" s="49" t="str">
        <f>IF((ScoreStroke!AU25-deltavsPar!$C$4)&gt;=0,(ScoreStroke!AU25-deltavsPar!$C$4),"  ")</f>
        <v>  </v>
      </c>
      <c r="AV22" s="49" t="str">
        <f>IF((ScoreStroke!AV25-deltavsPar!$C$4)&gt;=0,(ScoreStroke!AV25-deltavsPar!$C$4),"  ")</f>
        <v>  </v>
      </c>
      <c r="AW22" s="49" t="str">
        <f>IF((ScoreStroke!AW25-deltavsPar!$C$4)&gt;=0,(ScoreStroke!AW25-deltavsPar!$C$4),"  ")</f>
        <v>  </v>
      </c>
      <c r="AX22" s="49" t="str">
        <f>IF((ScoreStroke!AX25-deltavsPar!$C$4)&gt;=0,(ScoreStroke!AX25-deltavsPar!$C$4),"  ")</f>
        <v>  </v>
      </c>
      <c r="AY22" s="49"/>
      <c r="AZ22" s="49"/>
      <c r="BA22" s="49"/>
      <c r="BB22" s="49"/>
      <c r="BC22" s="49"/>
      <c r="BD22" s="49"/>
      <c r="BE22" s="49"/>
    </row>
    <row r="23" spans="2:57" ht="15">
      <c r="B23" s="7">
        <f>ScoreStroke!B26</f>
        <v>42142</v>
      </c>
      <c r="C23" s="49">
        <f>IF((ScoreStroke!C26-deltavsPar!$C$4)&gt;=0,(ScoreStroke!C26-deltavsPar!$C$4),"  ")</f>
        <v>33</v>
      </c>
      <c r="D23" s="49">
        <f>IF((ScoreStroke!D26-deltavsPar!$C$4)&gt;=0,(ScoreStroke!D26-deltavsPar!$C$4),"  ")</f>
        <v>29</v>
      </c>
      <c r="E23" s="49">
        <f>IF((ScoreStroke!E26-deltavsPar!$C$4)&gt;=0,(ScoreStroke!E26-deltavsPar!$C$4),"  ")</f>
        <v>36</v>
      </c>
      <c r="F23" s="49" t="str">
        <f>IF((ScoreStroke!F26-deltavsPar!$C$4)&gt;=0,(ScoreStroke!F26-deltavsPar!$C$4),"  ")</f>
        <v>  </v>
      </c>
      <c r="G23" s="49">
        <f>IF((ScoreStroke!G26-deltavsPar!$C$4)&gt;=0,(ScoreStroke!G26-deltavsPar!$C$4),"  ")</f>
        <v>40</v>
      </c>
      <c r="H23" s="49">
        <f>IF((ScoreStroke!H26-deltavsPar!$C$4)&gt;=0,(ScoreStroke!H26-deltavsPar!$C$4),"  ")</f>
        <v>37</v>
      </c>
      <c r="I23" s="49">
        <f>IF((ScoreStroke!I26-deltavsPar!$C$4)&gt;=0,(ScoreStroke!I26-deltavsPar!$C$4),"  ")</f>
        <v>38</v>
      </c>
      <c r="J23" s="49">
        <f>IF((ScoreStroke!J26-deltavsPar!$C$4)&gt;=0,(ScoreStroke!J26-deltavsPar!$C$4),"  ")</f>
        <v>33</v>
      </c>
      <c r="K23" s="49" t="str">
        <f>IF((ScoreStroke!K26-deltavsPar!$C$4)&gt;=0,(ScoreStroke!K26-deltavsPar!$C$4),"  ")</f>
        <v>  </v>
      </c>
      <c r="L23" s="49" t="str">
        <f>IF((ScoreStroke!L26-deltavsPar!$C$4)&gt;=0,(ScoreStroke!L26-deltavsPar!$C$4),"  ")</f>
        <v>  </v>
      </c>
      <c r="M23" s="49" t="str">
        <f>IF((ScoreStroke!M26-deltavsPar!$C$4)&gt;=0,(ScoreStroke!M26-deltavsPar!$C$4),"  ")</f>
        <v>  </v>
      </c>
      <c r="N23" s="49" t="str">
        <f>IF((ScoreStroke!N26-deltavsPar!$C$4)&gt;=0,(ScoreStroke!N26-deltavsPar!$C$4),"  ")</f>
        <v>  </v>
      </c>
      <c r="O23" s="49" t="str">
        <f>IF((ScoreStroke!O26-deltavsPar!$C$4)&gt;=0,(ScoreStroke!O26-deltavsPar!$C$4),"  ")</f>
        <v>  </v>
      </c>
      <c r="P23" s="49" t="str">
        <f>IF((ScoreStroke!P26-deltavsPar!$C$4)&gt;=0,(ScoreStroke!P26-deltavsPar!$C$4),"  ")</f>
        <v>  </v>
      </c>
      <c r="Q23" s="49" t="str">
        <f>IF((ScoreStroke!Q26-deltavsPar!$C$4)&gt;=0,(ScoreStroke!Q26-deltavsPar!$C$4),"  ")</f>
        <v>  </v>
      </c>
      <c r="R23" s="49" t="str">
        <f>IF((ScoreStroke!R26-deltavsPar!$C$4)&gt;=0,(ScoreStroke!R26-deltavsPar!$C$4),"  ")</f>
        <v>  </v>
      </c>
      <c r="S23" s="49" t="str">
        <f>IF((ScoreStroke!S26-deltavsPar!$C$4)&gt;=0,(ScoreStroke!S26-deltavsPar!$C$4),"  ")</f>
        <v>  </v>
      </c>
      <c r="T23" s="49" t="str">
        <f>IF((ScoreStroke!T26-deltavsPar!$C$4)&gt;=0,(ScoreStroke!T26-deltavsPar!$C$4),"  ")</f>
        <v>  </v>
      </c>
      <c r="U23" s="49" t="str">
        <f>IF((ScoreStroke!U26-deltavsPar!$C$4)&gt;=0,(ScoreStroke!U26-deltavsPar!$C$4),"  ")</f>
        <v>  </v>
      </c>
      <c r="V23" s="49" t="str">
        <f>IF((ScoreStroke!V26-deltavsPar!$C$4)&gt;=0,(ScoreStroke!V26-deltavsPar!$C$4),"  ")</f>
        <v>  </v>
      </c>
      <c r="W23" s="49" t="str">
        <f>IF((ScoreStroke!W26-deltavsPar!$C$4)&gt;=0,(ScoreStroke!W26-deltavsPar!$C$4),"  ")</f>
        <v>  </v>
      </c>
      <c r="X23" s="49" t="str">
        <f>IF((ScoreStroke!X26-deltavsPar!$C$4)&gt;=0,(ScoreStroke!X26-deltavsPar!$C$4),"  ")</f>
        <v>  </v>
      </c>
      <c r="Y23" s="49">
        <f>IF((ScoreStroke!Y26-deltavsPar!$C$4)&gt;=0,(ScoreStroke!Y26-deltavsPar!$C$4),"  ")</f>
        <v>43</v>
      </c>
      <c r="Z23" s="49">
        <f>IF((ScoreStroke!Z26-deltavsPar!$C$4)&gt;=0,(ScoreStroke!Z26-deltavsPar!$C$4),"  ")</f>
        <v>51</v>
      </c>
      <c r="AA23" s="49" t="str">
        <f>IF((ScoreStroke!AA26-deltavsPar!$C$4)&gt;=0,(ScoreStroke!AA26-deltavsPar!$C$4),"  ")</f>
        <v>  </v>
      </c>
      <c r="AB23" s="49" t="str">
        <f>IF((ScoreStroke!AB26-deltavsPar!$C$4)&gt;=0,(ScoreStroke!AB26-deltavsPar!$C$4),"  ")</f>
        <v>  </v>
      </c>
      <c r="AC23" s="49" t="str">
        <f>IF((ScoreStroke!AC26-deltavsPar!$C$4)&gt;=0,(ScoreStroke!AC26-deltavsPar!$C$4),"  ")</f>
        <v>  </v>
      </c>
      <c r="AD23" s="49" t="str">
        <f>IF((ScoreStroke!AD26-deltavsPar!$C$4)&gt;=0,(ScoreStroke!AD26-deltavsPar!$C$4),"  ")</f>
        <v>  </v>
      </c>
      <c r="AE23" s="49" t="str">
        <f>IF((ScoreStroke!AE26-deltavsPar!$C$4)&gt;=0,(ScoreStroke!AE26-deltavsPar!$C$4),"  ")</f>
        <v>  </v>
      </c>
      <c r="AF23" s="49" t="str">
        <f>IF((ScoreStroke!AF26-deltavsPar!$C$4)&gt;=0,(ScoreStroke!AF26-deltavsPar!$C$4),"  ")</f>
        <v>  </v>
      </c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 t="str">
        <f>IF((ScoreStroke!AR26-deltavsPar!$C$4)&gt;=0,(ScoreStroke!AR26-deltavsPar!$C$4),"  ")</f>
        <v>  </v>
      </c>
      <c r="AS23" s="49" t="str">
        <f>IF((ScoreStroke!AS26-deltavsPar!$C$4)&gt;=0,(ScoreStroke!AS26-deltavsPar!$C$4),"  ")</f>
        <v>  </v>
      </c>
      <c r="AT23" s="49" t="str">
        <f>IF((ScoreStroke!AT26-deltavsPar!$C$4)&gt;=0,(ScoreStroke!AT26-deltavsPar!$C$4),"  ")</f>
        <v>  </v>
      </c>
      <c r="AU23" s="49" t="str">
        <f>IF((ScoreStroke!AU26-deltavsPar!$C$4)&gt;=0,(ScoreStroke!AU26-deltavsPar!$C$4),"  ")</f>
        <v>  </v>
      </c>
      <c r="AV23" s="49" t="str">
        <f>IF((ScoreStroke!AV26-deltavsPar!$C$4)&gt;=0,(ScoreStroke!AV26-deltavsPar!$C$4),"  ")</f>
        <v>  </v>
      </c>
      <c r="AW23" s="49" t="str">
        <f>IF((ScoreStroke!AW26-deltavsPar!$C$4)&gt;=0,(ScoreStroke!AW26-deltavsPar!$C$4),"  ")</f>
        <v>  </v>
      </c>
      <c r="AX23" s="49" t="str">
        <f>IF((ScoreStroke!AX26-deltavsPar!$C$4)&gt;=0,(ScoreStroke!AX26-deltavsPar!$C$4),"  ")</f>
        <v>  </v>
      </c>
      <c r="AY23" s="49"/>
      <c r="AZ23" s="49"/>
      <c r="BA23" s="49"/>
      <c r="BB23" s="49"/>
      <c r="BC23" s="49"/>
      <c r="BD23" s="49"/>
      <c r="BE23" s="49"/>
    </row>
    <row r="24" spans="2:57" ht="15">
      <c r="B24" s="7">
        <f>ScoreStroke!B27</f>
        <v>42156</v>
      </c>
      <c r="C24" s="49">
        <f>IF((ScoreStroke!C27-deltavsPar!$C$4)&gt;=0,(ScoreStroke!C27-deltavsPar!$C$4),"  ")</f>
        <v>32</v>
      </c>
      <c r="D24" s="49">
        <f>IF((ScoreStroke!D27-deltavsPar!$C$4)&gt;=0,(ScoreStroke!D27-deltavsPar!$C$4),"  ")</f>
        <v>31</v>
      </c>
      <c r="E24" s="49">
        <f>IF((ScoreStroke!E27-deltavsPar!$C$4)&gt;=0,(ScoreStroke!E27-deltavsPar!$C$4),"  ")</f>
        <v>46</v>
      </c>
      <c r="F24" s="49">
        <f>IF((ScoreStroke!F27-deltavsPar!$C$4)&gt;=0,(ScoreStroke!F27-deltavsPar!$C$4),"  ")</f>
        <v>14</v>
      </c>
      <c r="G24" s="49">
        <f>IF((ScoreStroke!G27-deltavsPar!$C$4)&gt;=0,(ScoreStroke!G27-deltavsPar!$C$4),"  ")</f>
        <v>22</v>
      </c>
      <c r="H24" s="49">
        <f>IF((ScoreStroke!H27-deltavsPar!$C$4)&gt;=0,(ScoreStroke!H27-deltavsPar!$C$4),"  ")</f>
        <v>35</v>
      </c>
      <c r="I24" s="49">
        <f>IF((ScoreStroke!I27-deltavsPar!$C$4)&gt;=0,(ScoreStroke!I27-deltavsPar!$C$4),"  ")</f>
        <v>34</v>
      </c>
      <c r="J24" s="49">
        <f>IF((ScoreStroke!J27-deltavsPar!$C$4)&gt;=0,(ScoreStroke!J27-deltavsPar!$C$4),"  ")</f>
        <v>25</v>
      </c>
      <c r="K24" s="49" t="str">
        <f>IF((ScoreStroke!K27-deltavsPar!$C$4)&gt;=0,(ScoreStroke!K27-deltavsPar!$C$4),"  ")</f>
        <v>  </v>
      </c>
      <c r="L24" s="49">
        <f>IF((ScoreStroke!L27-deltavsPar!$C$4)&gt;=0,(ScoreStroke!L27-deltavsPar!$C$4),"  ")</f>
        <v>29</v>
      </c>
      <c r="M24" s="49" t="str">
        <f>IF((ScoreStroke!M27-deltavsPar!$C$4)&gt;=0,(ScoreStroke!M27-deltavsPar!$C$4),"  ")</f>
        <v>  </v>
      </c>
      <c r="N24" s="49">
        <f>IF((ScoreStroke!N27-deltavsPar!$C$4)&gt;=0,(ScoreStroke!N27-deltavsPar!$C$4),"  ")</f>
        <v>26</v>
      </c>
      <c r="O24" s="49">
        <f>IF((ScoreStroke!O27-deltavsPar!$C$4)&gt;=0,(ScoreStroke!O27-deltavsPar!$C$4),"  ")</f>
        <v>26</v>
      </c>
      <c r="P24" s="49" t="str">
        <f>IF((ScoreStroke!P27-deltavsPar!$C$4)&gt;=0,(ScoreStroke!P27-deltavsPar!$C$4),"  ")</f>
        <v>  </v>
      </c>
      <c r="Q24" s="49" t="str">
        <f>IF((ScoreStroke!Q27-deltavsPar!$C$4)&gt;=0,(ScoreStroke!Q27-deltavsPar!$C$4),"  ")</f>
        <v>  </v>
      </c>
      <c r="R24" s="49" t="str">
        <f>IF((ScoreStroke!R27-deltavsPar!$C$4)&gt;=0,(ScoreStroke!R27-deltavsPar!$C$4),"  ")</f>
        <v>  </v>
      </c>
      <c r="S24" s="49" t="str">
        <f>IF((ScoreStroke!S27-deltavsPar!$C$4)&gt;=0,(ScoreStroke!S27-deltavsPar!$C$4),"  ")</f>
        <v>  </v>
      </c>
      <c r="T24" s="49" t="str">
        <f>IF((ScoreStroke!T27-deltavsPar!$C$4)&gt;=0,(ScoreStroke!T27-deltavsPar!$C$4),"  ")</f>
        <v>  </v>
      </c>
      <c r="U24" s="49">
        <f>IF((ScoreStroke!U27-deltavsPar!$C$4)&gt;=0,(ScoreStroke!U27-deltavsPar!$C$4),"  ")</f>
        <v>37</v>
      </c>
      <c r="V24" s="49" t="str">
        <f>IF((ScoreStroke!V27-deltavsPar!$C$4)&gt;=0,(ScoreStroke!V27-deltavsPar!$C$4),"  ")</f>
        <v>  </v>
      </c>
      <c r="W24" s="49" t="str">
        <f>IF((ScoreStroke!W27-deltavsPar!$C$4)&gt;=0,(ScoreStroke!W27-deltavsPar!$C$4),"  ")</f>
        <v>  </v>
      </c>
      <c r="X24" s="49">
        <f>IF((ScoreStroke!X27-deltavsPar!$C$4)&gt;=0,(ScoreStroke!X27-deltavsPar!$C$4),"  ")</f>
        <v>22</v>
      </c>
      <c r="Y24" s="49">
        <f>IF((ScoreStroke!Y27-deltavsPar!$C$4)&gt;=0,(ScoreStroke!Y27-deltavsPar!$C$4),"  ")</f>
        <v>33</v>
      </c>
      <c r="Z24" s="49" t="str">
        <f>IF((ScoreStroke!Z27-deltavsPar!$C$4)&gt;=0,(ScoreStroke!Z27-deltavsPar!$C$4),"  ")</f>
        <v>  </v>
      </c>
      <c r="AA24" s="49" t="str">
        <f>IF((ScoreStroke!AA27-deltavsPar!$C$4)&gt;=0,(ScoreStroke!AA27-deltavsPar!$C$4),"  ")</f>
        <v>  </v>
      </c>
      <c r="AB24" s="49" t="str">
        <f>IF((ScoreStroke!AB27-deltavsPar!$C$4)&gt;=0,(ScoreStroke!AB27-deltavsPar!$C$4),"  ")</f>
        <v>  </v>
      </c>
      <c r="AC24" s="49" t="str">
        <f>IF((ScoreStroke!AC27-deltavsPar!$C$4)&gt;=0,(ScoreStroke!AC27-deltavsPar!$C$4),"  ")</f>
        <v>  </v>
      </c>
      <c r="AD24" s="49" t="str">
        <f>IF((ScoreStroke!AD27-deltavsPar!$C$4)&gt;=0,(ScoreStroke!AD27-deltavsPar!$C$4),"  ")</f>
        <v>  </v>
      </c>
      <c r="AE24" s="49" t="str">
        <f>IF((ScoreStroke!AE27-deltavsPar!$C$4)&gt;=0,(ScoreStroke!AE27-deltavsPar!$C$4),"  ")</f>
        <v>  </v>
      </c>
      <c r="AF24" s="49" t="str">
        <f>IF((ScoreStroke!AF27-deltavsPar!$C$4)&gt;=0,(ScoreStroke!AF27-deltavsPar!$C$4),"  ")</f>
        <v>  </v>
      </c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 t="str">
        <f>IF((ScoreStroke!AR27-deltavsPar!$C$4)&gt;=0,(ScoreStroke!AR27-deltavsPar!$C$4),"  ")</f>
        <v>  </v>
      </c>
      <c r="AS24" s="49" t="str">
        <f>IF((ScoreStroke!AS27-deltavsPar!$C$4)&gt;=0,(ScoreStroke!AS27-deltavsPar!$C$4),"  ")</f>
        <v>  </v>
      </c>
      <c r="AT24" s="49" t="str">
        <f>IF((ScoreStroke!AT27-deltavsPar!$C$4)&gt;=0,(ScoreStroke!AT27-deltavsPar!$C$4),"  ")</f>
        <v>  </v>
      </c>
      <c r="AU24" s="49" t="str">
        <f>IF((ScoreStroke!AU27-deltavsPar!$C$4)&gt;=0,(ScoreStroke!AU27-deltavsPar!$C$4),"  ")</f>
        <v>  </v>
      </c>
      <c r="AV24" s="49" t="str">
        <f>IF((ScoreStroke!AV27-deltavsPar!$C$4)&gt;=0,(ScoreStroke!AV27-deltavsPar!$C$4),"  ")</f>
        <v>  </v>
      </c>
      <c r="AW24" s="49" t="str">
        <f>IF((ScoreStroke!AW27-deltavsPar!$C$4)&gt;=0,(ScoreStroke!AW27-deltavsPar!$C$4),"  ")</f>
        <v>  </v>
      </c>
      <c r="AX24" s="49" t="str">
        <f>IF((ScoreStroke!AX27-deltavsPar!$C$4)&gt;=0,(ScoreStroke!AX27-deltavsPar!$C$4),"  ")</f>
        <v>  </v>
      </c>
      <c r="AY24" s="49"/>
      <c r="AZ24" s="49"/>
      <c r="BA24" s="49"/>
      <c r="BB24" s="49"/>
      <c r="BC24" s="49"/>
      <c r="BD24" s="49"/>
      <c r="BE24" s="49"/>
    </row>
    <row r="25" spans="2:57" ht="15">
      <c r="B25" s="7">
        <f>ScoreStroke!B28</f>
        <v>42163</v>
      </c>
      <c r="C25" s="49">
        <f>IF((ScoreStroke!C28-deltavsPar!$C$4)&gt;=0,(ScoreStroke!C28-deltavsPar!$C$4),"  ")</f>
        <v>25</v>
      </c>
      <c r="D25" s="49">
        <f>IF((ScoreStroke!D28-deltavsPar!$C$4)&gt;=0,(ScoreStroke!D28-deltavsPar!$C$4),"  ")</f>
        <v>21</v>
      </c>
      <c r="E25" s="49">
        <f>IF((ScoreStroke!E28-deltavsPar!$C$4)&gt;=0,(ScoreStroke!E28-deltavsPar!$C$4),"  ")</f>
        <v>40</v>
      </c>
      <c r="F25" s="49">
        <f>IF((ScoreStroke!F28-deltavsPar!$C$4)&gt;=0,(ScoreStroke!F28-deltavsPar!$C$4),"  ")</f>
        <v>16</v>
      </c>
      <c r="G25" s="49">
        <f>IF((ScoreStroke!G28-deltavsPar!$C$4)&gt;=0,(ScoreStroke!G28-deltavsPar!$C$4),"  ")</f>
        <v>28</v>
      </c>
      <c r="H25" s="49">
        <f>IF((ScoreStroke!H28-deltavsPar!$C$4)&gt;=0,(ScoreStroke!H28-deltavsPar!$C$4),"  ")</f>
        <v>36</v>
      </c>
      <c r="I25" s="49">
        <f>IF((ScoreStroke!I28-deltavsPar!$C$4)&gt;=0,(ScoreStroke!I28-deltavsPar!$C$4),"  ")</f>
        <v>33</v>
      </c>
      <c r="J25" s="49" t="str">
        <f>IF((ScoreStroke!J28-deltavsPar!$C$4)&gt;=0,(ScoreStroke!J28-deltavsPar!$C$4),"  ")</f>
        <v>  </v>
      </c>
      <c r="K25" s="49" t="str">
        <f>IF((ScoreStroke!K28-deltavsPar!$C$4)&gt;=0,(ScoreStroke!K28-deltavsPar!$C$4),"  ")</f>
        <v>  </v>
      </c>
      <c r="L25" s="49" t="str">
        <f>IF((ScoreStroke!L28-deltavsPar!$C$4)&gt;=0,(ScoreStroke!L28-deltavsPar!$C$4),"  ")</f>
        <v>  </v>
      </c>
      <c r="M25" s="49" t="str">
        <f>IF((ScoreStroke!M28-deltavsPar!$C$4)&gt;=0,(ScoreStroke!M28-deltavsPar!$C$4),"  ")</f>
        <v>  </v>
      </c>
      <c r="N25" s="49" t="str">
        <f>IF((ScoreStroke!N28-deltavsPar!$C$4)&gt;=0,(ScoreStroke!N28-deltavsPar!$C$4),"  ")</f>
        <v>  </v>
      </c>
      <c r="O25" s="49">
        <f>IF((ScoreStroke!O28-deltavsPar!$C$4)&gt;=0,(ScoreStroke!O28-deltavsPar!$C$4),"  ")</f>
        <v>29</v>
      </c>
      <c r="P25" s="49" t="str">
        <f>IF((ScoreStroke!P28-deltavsPar!$C$4)&gt;=0,(ScoreStroke!P28-deltavsPar!$C$4),"  ")</f>
        <v>  </v>
      </c>
      <c r="Q25" s="49" t="str">
        <f>IF((ScoreStroke!Q28-deltavsPar!$C$4)&gt;=0,(ScoreStroke!Q28-deltavsPar!$C$4),"  ")</f>
        <v>  </v>
      </c>
      <c r="R25" s="49" t="str">
        <f>IF((ScoreStroke!R28-deltavsPar!$C$4)&gt;=0,(ScoreStroke!R28-deltavsPar!$C$4),"  ")</f>
        <v>  </v>
      </c>
      <c r="S25" s="49">
        <f>IF((ScoreStroke!S28-deltavsPar!$C$4)&gt;=0,(ScoreStroke!S28-deltavsPar!$C$4),"  ")</f>
        <v>28</v>
      </c>
      <c r="T25" s="49" t="str">
        <f>IF((ScoreStroke!T28-deltavsPar!$C$4)&gt;=0,(ScoreStroke!T28-deltavsPar!$C$4),"  ")</f>
        <v>  </v>
      </c>
      <c r="U25" s="49" t="str">
        <f>IF((ScoreStroke!U28-deltavsPar!$C$4)&gt;=0,(ScoreStroke!U28-deltavsPar!$C$4),"  ")</f>
        <v>  </v>
      </c>
      <c r="V25" s="49">
        <f>IF((ScoreStroke!V28-deltavsPar!$C$4)&gt;=0,(ScoreStroke!V28-deltavsPar!$C$4),"  ")</f>
        <v>41</v>
      </c>
      <c r="W25" s="49" t="str">
        <f>IF((ScoreStroke!W28-deltavsPar!$C$4)&gt;=0,(ScoreStroke!W28-deltavsPar!$C$4),"  ")</f>
        <v>  </v>
      </c>
      <c r="X25" s="49" t="str">
        <f>IF((ScoreStroke!X28-deltavsPar!$C$4)&gt;=0,(ScoreStroke!X28-deltavsPar!$C$4),"  ")</f>
        <v>  </v>
      </c>
      <c r="Y25" s="49" t="str">
        <f>IF((ScoreStroke!Y28-deltavsPar!$C$4)&gt;=0,(ScoreStroke!Y28-deltavsPar!$C$4),"  ")</f>
        <v>  </v>
      </c>
      <c r="Z25" s="49" t="str">
        <f>IF((ScoreStroke!Z28-deltavsPar!$C$4)&gt;=0,(ScoreStroke!Z28-deltavsPar!$C$4),"  ")</f>
        <v>  </v>
      </c>
      <c r="AA25" s="49" t="str">
        <f>IF((ScoreStroke!AA28-deltavsPar!$C$4)&gt;=0,(ScoreStroke!AA28-deltavsPar!$C$4),"  ")</f>
        <v>  </v>
      </c>
      <c r="AB25" s="49" t="str">
        <f>IF((ScoreStroke!AB28-deltavsPar!$C$4)&gt;=0,(ScoreStroke!AB28-deltavsPar!$C$4),"  ")</f>
        <v>  </v>
      </c>
      <c r="AC25" s="49" t="str">
        <f>IF((ScoreStroke!AC28-deltavsPar!$C$4)&gt;=0,(ScoreStroke!AC28-deltavsPar!$C$4),"  ")</f>
        <v>  </v>
      </c>
      <c r="AD25" s="49" t="str">
        <f>IF((ScoreStroke!AD28-deltavsPar!$C$4)&gt;=0,(ScoreStroke!AD28-deltavsPar!$C$4),"  ")</f>
        <v>  </v>
      </c>
      <c r="AE25" s="49" t="str">
        <f>IF((ScoreStroke!AE28-deltavsPar!$C$4)&gt;=0,(ScoreStroke!AE28-deltavsPar!$C$4),"  ")</f>
        <v>  </v>
      </c>
      <c r="AF25" s="49" t="str">
        <f>IF((ScoreStroke!AF28-deltavsPar!$C$4)&gt;=0,(ScoreStroke!AF28-deltavsPar!$C$4),"  ")</f>
        <v>  </v>
      </c>
      <c r="AG25" s="49" t="str">
        <f>IF((ScoreStroke!AG28-deltavsPar!$C$4)&gt;=0,(ScoreStroke!AG28-deltavsPar!$C$4),"  ")</f>
        <v>  </v>
      </c>
      <c r="AH25" s="49">
        <f>IF((ScoreStroke!AH28-deltavsPar!$C$4)&gt;=0,(ScoreStroke!AH28-deltavsPar!$C$4),"  ")</f>
        <v>22</v>
      </c>
      <c r="AI25" s="49">
        <f>IF((ScoreStroke!AI28-deltavsPar!$C$4)&gt;=0,(ScoreStroke!AI28-deltavsPar!$C$4),"  ")</f>
        <v>32</v>
      </c>
      <c r="AJ25" s="49">
        <f>IF((ScoreStroke!AJ28-deltavsPar!$C$4)&gt;=0,(ScoreStroke!AJ28-deltavsPar!$C$4),"  ")</f>
        <v>14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 t="str">
        <f>IF((ScoreStroke!AU28-deltavsPar!$C$4)&gt;=0,(ScoreStroke!AU28-deltavsPar!$C$4),"  ")</f>
        <v>  </v>
      </c>
      <c r="AV25" s="49" t="str">
        <f>IF((ScoreStroke!AV28-deltavsPar!$C$4)&gt;=0,(ScoreStroke!AV28-deltavsPar!$C$4),"  ")</f>
        <v>  </v>
      </c>
      <c r="AW25" s="49" t="str">
        <f>IF((ScoreStroke!AW28-deltavsPar!$C$4)&gt;=0,(ScoreStroke!AW28-deltavsPar!$C$4),"  ")</f>
        <v>  </v>
      </c>
      <c r="AX25" s="49" t="str">
        <f>IF((ScoreStroke!AX28-deltavsPar!$C$4)&gt;=0,(ScoreStroke!AX28-deltavsPar!$C$4),"  ")</f>
        <v>  </v>
      </c>
      <c r="AY25" s="49"/>
      <c r="AZ25" s="49"/>
      <c r="BA25" s="49"/>
      <c r="BB25" s="49"/>
      <c r="BC25" s="49"/>
      <c r="BD25" s="49"/>
      <c r="BE25" s="49"/>
    </row>
    <row r="26" spans="2:57" ht="15">
      <c r="B26" s="7">
        <f>ScoreStroke!B29</f>
        <v>42170</v>
      </c>
      <c r="C26" s="49">
        <f>IF((ScoreStroke!C29-deltavsPar!$C$4)&gt;=0,(ScoreStroke!C29-deltavsPar!$C$4),"  ")</f>
        <v>25</v>
      </c>
      <c r="D26" s="49">
        <f>IF((ScoreStroke!D29-deltavsPar!$C$4)&gt;=0,(ScoreStroke!D29-deltavsPar!$C$4),"  ")</f>
        <v>21</v>
      </c>
      <c r="E26" s="49">
        <f>IF((ScoreStroke!E29-deltavsPar!$C$4)&gt;=0,(ScoreStroke!E29-deltavsPar!$C$4),"  ")</f>
        <v>37</v>
      </c>
      <c r="F26" s="49" t="str">
        <f>IF((ScoreStroke!F29-deltavsPar!$C$4)&gt;=0,(ScoreStroke!F29-deltavsPar!$C$4),"  ")</f>
        <v>  </v>
      </c>
      <c r="G26" s="49">
        <f>IF((ScoreStroke!G29-deltavsPar!$C$4)&gt;=0,(ScoreStroke!G29-deltavsPar!$C$4),"  ")</f>
        <v>24</v>
      </c>
      <c r="H26" s="49">
        <f>IF((ScoreStroke!H29-deltavsPar!$C$4)&gt;=0,(ScoreStroke!H29-deltavsPar!$C$4),"  ")</f>
        <v>37</v>
      </c>
      <c r="I26" s="49">
        <f>IF((ScoreStroke!I29-deltavsPar!$C$4)&gt;=0,(ScoreStroke!I29-deltavsPar!$C$4),"  ")</f>
        <v>31</v>
      </c>
      <c r="J26" s="49" t="str">
        <f>IF((ScoreStroke!J29-deltavsPar!$C$4)&gt;=0,(ScoreStroke!J29-deltavsPar!$C$4),"  ")</f>
        <v>  </v>
      </c>
      <c r="K26" s="49">
        <f>IF((ScoreStroke!K29-deltavsPar!$C$4)&gt;=0,(ScoreStroke!K29-deltavsPar!$C$4),"  ")</f>
        <v>20</v>
      </c>
      <c r="L26" s="49" t="str">
        <f>IF((ScoreStroke!L29-deltavsPar!$C$4)&gt;=0,(ScoreStroke!L29-deltavsPar!$C$4),"  ")</f>
        <v>  </v>
      </c>
      <c r="M26" s="49">
        <f>IF((ScoreStroke!M29-deltavsPar!$C$4)&gt;=0,(ScoreStroke!M29-deltavsPar!$C$4),"  ")</f>
        <v>7</v>
      </c>
      <c r="N26" s="49" t="str">
        <f>IF((ScoreStroke!N29-deltavsPar!$C$4)&gt;=0,(ScoreStroke!N29-deltavsPar!$C$4),"  ")</f>
        <v>  </v>
      </c>
      <c r="O26" s="49" t="str">
        <f>IF((ScoreStroke!O29-deltavsPar!$C$4)&gt;=0,(ScoreStroke!O29-deltavsPar!$C$4),"  ")</f>
        <v>  </v>
      </c>
      <c r="P26" s="49" t="str">
        <f>IF((ScoreStroke!P29-deltavsPar!$C$4)&gt;=0,(ScoreStroke!P29-deltavsPar!$C$4),"  ")</f>
        <v>  </v>
      </c>
      <c r="Q26" s="49" t="str">
        <f>IF((ScoreStroke!Q29-deltavsPar!$C$4)&gt;=0,(ScoreStroke!Q29-deltavsPar!$C$4),"  ")</f>
        <v>  </v>
      </c>
      <c r="R26" s="49" t="str">
        <f>IF((ScoreStroke!R29-deltavsPar!$C$4)&gt;=0,(ScoreStroke!R29-deltavsPar!$C$4),"  ")</f>
        <v>  </v>
      </c>
      <c r="S26" s="49">
        <f>IF((ScoreStroke!S29-deltavsPar!$C$4)&gt;=0,(ScoreStroke!S29-deltavsPar!$C$4),"  ")</f>
        <v>34</v>
      </c>
      <c r="T26" s="49" t="str">
        <f>IF((ScoreStroke!T29-deltavsPar!$C$4)&gt;=0,(ScoreStroke!T29-deltavsPar!$C$4),"  ")</f>
        <v>  </v>
      </c>
      <c r="U26" s="49" t="str">
        <f>IF((ScoreStroke!U29-deltavsPar!$C$4)&gt;=0,(ScoreStroke!U29-deltavsPar!$C$4),"  ")</f>
        <v>  </v>
      </c>
      <c r="V26" s="49" t="str">
        <f>IF((ScoreStroke!V29-deltavsPar!$C$4)&gt;=0,(ScoreStroke!V29-deltavsPar!$C$4),"  ")</f>
        <v>  </v>
      </c>
      <c r="W26" s="49" t="str">
        <f>IF((ScoreStroke!W29-deltavsPar!$C$4)&gt;=0,(ScoreStroke!W29-deltavsPar!$C$4),"  ")</f>
        <v>  </v>
      </c>
      <c r="X26" s="49" t="str">
        <f>IF((ScoreStroke!X29-deltavsPar!$C$4)&gt;=0,(ScoreStroke!X29-deltavsPar!$C$4),"  ")</f>
        <v>  </v>
      </c>
      <c r="Y26" s="49" t="str">
        <f>IF((ScoreStroke!Y29-deltavsPar!$C$4)&gt;=0,(ScoreStroke!Y29-deltavsPar!$C$4),"  ")</f>
        <v>  </v>
      </c>
      <c r="Z26" s="49" t="str">
        <f>IF((ScoreStroke!Z29-deltavsPar!$C$4)&gt;=0,(ScoreStroke!Z29-deltavsPar!$C$4),"  ")</f>
        <v>  </v>
      </c>
      <c r="AA26" s="49" t="str">
        <f>IF((ScoreStroke!AA29-deltavsPar!$C$4)&gt;=0,(ScoreStroke!AA29-deltavsPar!$C$4),"  ")</f>
        <v>  </v>
      </c>
      <c r="AB26" s="49" t="str">
        <f>IF((ScoreStroke!AB29-deltavsPar!$C$4)&gt;=0,(ScoreStroke!AB29-deltavsPar!$C$4),"  ")</f>
        <v>  </v>
      </c>
      <c r="AC26" s="49" t="str">
        <f>IF((ScoreStroke!AC29-deltavsPar!$C$4)&gt;=0,(ScoreStroke!AC29-deltavsPar!$C$4),"  ")</f>
        <v>  </v>
      </c>
      <c r="AD26" s="49" t="str">
        <f>IF((ScoreStroke!AD29-deltavsPar!$C$4)&gt;=0,(ScoreStroke!AD29-deltavsPar!$C$4),"  ")</f>
        <v>  </v>
      </c>
      <c r="AE26" s="49" t="str">
        <f>IF((ScoreStroke!AE29-deltavsPar!$C$4)&gt;=0,(ScoreStroke!AE29-deltavsPar!$C$4),"  ")</f>
        <v>  </v>
      </c>
      <c r="AF26" s="49" t="str">
        <f>IF((ScoreStroke!AF29-deltavsPar!$C$4)&gt;=0,(ScoreStroke!AF29-deltavsPar!$C$4),"  ")</f>
        <v>  </v>
      </c>
      <c r="AG26" s="49" t="str">
        <f>IF((ScoreStroke!AG29-deltavsPar!$C$4)&gt;=0,(ScoreStroke!AG29-deltavsPar!$C$4),"  ")</f>
        <v>  </v>
      </c>
      <c r="AH26" s="49" t="str">
        <f>IF((ScoreStroke!AH29-deltavsPar!$C$4)&gt;=0,(ScoreStroke!AH29-deltavsPar!$C$4),"  ")</f>
        <v>  </v>
      </c>
      <c r="AI26" s="49">
        <f>IF((ScoreStroke!AI29-deltavsPar!$C$4)&gt;=0,(ScoreStroke!AI29-deltavsPar!$C$4),"  ")</f>
        <v>29</v>
      </c>
      <c r="AJ26" s="49" t="str">
        <f>IF((ScoreStroke!AJ29-deltavsPar!$C$4)&gt;=0,(ScoreStroke!AJ29-deltavsPar!$C$4),"  ")</f>
        <v>  </v>
      </c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 t="str">
        <f>IF((ScoreStroke!AU29-deltavsPar!$C$4)&gt;=0,(ScoreStroke!AU29-deltavsPar!$C$4),"  ")</f>
        <v>  </v>
      </c>
      <c r="AV26" s="49" t="str">
        <f>IF((ScoreStroke!AV29-deltavsPar!$C$4)&gt;=0,(ScoreStroke!AV29-deltavsPar!$C$4),"  ")</f>
        <v>  </v>
      </c>
      <c r="AW26" s="49" t="str">
        <f>IF((ScoreStroke!AW29-deltavsPar!$C$4)&gt;=0,(ScoreStroke!AW29-deltavsPar!$C$4),"  ")</f>
        <v>  </v>
      </c>
      <c r="AX26" s="49" t="str">
        <f>IF((ScoreStroke!AX29-deltavsPar!$C$4)&gt;=0,(ScoreStroke!AX29-deltavsPar!$C$4),"  ")</f>
        <v>  </v>
      </c>
      <c r="AY26" s="49"/>
      <c r="AZ26" s="49"/>
      <c r="BA26" s="49"/>
      <c r="BB26" s="49"/>
      <c r="BC26" s="49"/>
      <c r="BD26" s="49"/>
      <c r="BE26" s="49"/>
    </row>
    <row r="27" spans="2:57" ht="15">
      <c r="B27" s="7">
        <f>ScoreStroke!B30</f>
        <v>42177</v>
      </c>
      <c r="C27" s="49">
        <f>IF((ScoreStroke!C30-deltavsPar!$C$4)&gt;=0,(ScoreStroke!C30-deltavsPar!$C$4),"  ")</f>
        <v>28</v>
      </c>
      <c r="D27" s="49">
        <f>IF((ScoreStroke!D30-deltavsPar!$C$4)&gt;=0,(ScoreStroke!D30-deltavsPar!$C$4),"  ")</f>
        <v>30</v>
      </c>
      <c r="E27" s="49" t="str">
        <f>IF((ScoreStroke!E30-deltavsPar!$C$4)&gt;=0,(ScoreStroke!E30-deltavsPar!$C$4),"  ")</f>
        <v>  </v>
      </c>
      <c r="F27" s="49" t="str">
        <f>IF((ScoreStroke!F30-deltavsPar!$C$4)&gt;=0,(ScoreStroke!F30-deltavsPar!$C$4),"  ")</f>
        <v>  </v>
      </c>
      <c r="G27" s="49" t="str">
        <f>IF((ScoreStroke!G30-deltavsPar!$C$4)&gt;=0,(ScoreStroke!G30-deltavsPar!$C$4),"  ")</f>
        <v>  </v>
      </c>
      <c r="H27" s="49" t="str">
        <f>IF((ScoreStroke!H30-deltavsPar!$C$4)&gt;=0,(ScoreStroke!H30-deltavsPar!$C$4),"  ")</f>
        <v>  </v>
      </c>
      <c r="I27" s="49">
        <f>IF((ScoreStroke!I30-deltavsPar!$C$4)&gt;=0,(ScoreStroke!I30-deltavsPar!$C$4),"  ")</f>
        <v>28</v>
      </c>
      <c r="J27" s="49" t="str">
        <f>IF((ScoreStroke!J30-deltavsPar!$C$4)&gt;=0,(ScoreStroke!J30-deltavsPar!$C$4),"  ")</f>
        <v>  </v>
      </c>
      <c r="K27" s="49" t="str">
        <f>IF((ScoreStroke!K30-deltavsPar!$C$4)&gt;=0,(ScoreStroke!K30-deltavsPar!$C$4),"  ")</f>
        <v>  </v>
      </c>
      <c r="L27" s="49" t="str">
        <f>IF((ScoreStroke!L30-deltavsPar!$C$4)&gt;=0,(ScoreStroke!L30-deltavsPar!$C$4),"  ")</f>
        <v>  </v>
      </c>
      <c r="M27" s="49">
        <f>IF((ScoreStroke!M30-deltavsPar!$C$4)&gt;=0,(ScoreStroke!M30-deltavsPar!$C$4),"  ")</f>
        <v>17</v>
      </c>
      <c r="N27" s="49" t="str">
        <f>IF((ScoreStroke!N30-deltavsPar!$C$4)&gt;=0,(ScoreStroke!N30-deltavsPar!$C$4),"  ")</f>
        <v>  </v>
      </c>
      <c r="O27" s="49" t="str">
        <f>IF((ScoreStroke!O30-deltavsPar!$C$4)&gt;=0,(ScoreStroke!O30-deltavsPar!$C$4),"  ")</f>
        <v>  </v>
      </c>
      <c r="P27" s="49">
        <f>IF((ScoreStroke!P30-deltavsPar!$C$4)&gt;=0,(ScoreStroke!P30-deltavsPar!$C$4),"  ")</f>
        <v>35</v>
      </c>
      <c r="Q27" s="49" t="str">
        <f>IF((ScoreStroke!Q30-deltavsPar!$C$4)&gt;=0,(ScoreStroke!Q30-deltavsPar!$C$4),"  ")</f>
        <v>  </v>
      </c>
      <c r="R27" s="49" t="str">
        <f>IF((ScoreStroke!R30-deltavsPar!$C$4)&gt;=0,(ScoreStroke!R30-deltavsPar!$C$4),"  ")</f>
        <v>  </v>
      </c>
      <c r="S27" s="49" t="str">
        <f>IF((ScoreStroke!S30-deltavsPar!$C$4)&gt;=0,(ScoreStroke!S30-deltavsPar!$C$4),"  ")</f>
        <v>  </v>
      </c>
      <c r="T27" s="49">
        <f>IF((ScoreStroke!T30-deltavsPar!$C$4)&gt;=0,(ScoreStroke!T30-deltavsPar!$C$4),"  ")</f>
        <v>42</v>
      </c>
      <c r="U27" s="49" t="str">
        <f>IF((ScoreStroke!U30-deltavsPar!$C$4)&gt;=0,(ScoreStroke!U30-deltavsPar!$C$4),"  ")</f>
        <v>  </v>
      </c>
      <c r="V27" s="49" t="str">
        <f>IF((ScoreStroke!V30-deltavsPar!$C$4)&gt;=0,(ScoreStroke!V30-deltavsPar!$C$4),"  ")</f>
        <v>  </v>
      </c>
      <c r="W27" s="49" t="str">
        <f>IF((ScoreStroke!W30-deltavsPar!$C$4)&gt;=0,(ScoreStroke!W30-deltavsPar!$C$4),"  ")</f>
        <v>  </v>
      </c>
      <c r="X27" s="49" t="str">
        <f>IF((ScoreStroke!X30-deltavsPar!$C$4)&gt;=0,(ScoreStroke!X30-deltavsPar!$C$4),"  ")</f>
        <v>  </v>
      </c>
      <c r="Y27" s="49" t="str">
        <f>IF((ScoreStroke!Y30-deltavsPar!$C$4)&gt;=0,(ScoreStroke!Y30-deltavsPar!$C$4),"  ")</f>
        <v>  </v>
      </c>
      <c r="Z27" s="49" t="str">
        <f>IF((ScoreStroke!Z30-deltavsPar!$C$4)&gt;=0,(ScoreStroke!Z30-deltavsPar!$C$4),"  ")</f>
        <v>  </v>
      </c>
      <c r="AA27" s="49" t="str">
        <f>IF((ScoreStroke!AA30-deltavsPar!$C$4)&gt;=0,(ScoreStroke!AA30-deltavsPar!$C$4),"  ")</f>
        <v>  </v>
      </c>
      <c r="AB27" s="49" t="str">
        <f>IF((ScoreStroke!AB30-deltavsPar!$C$4)&gt;=0,(ScoreStroke!AB30-deltavsPar!$C$4),"  ")</f>
        <v>  </v>
      </c>
      <c r="AC27" s="49" t="str">
        <f>IF((ScoreStroke!AC30-deltavsPar!$C$4)&gt;=0,(ScoreStroke!AC30-deltavsPar!$C$4),"  ")</f>
        <v>  </v>
      </c>
      <c r="AD27" s="49" t="str">
        <f>IF((ScoreStroke!AD30-deltavsPar!$C$4)&gt;=0,(ScoreStroke!AD30-deltavsPar!$C$4),"  ")</f>
        <v>  </v>
      </c>
      <c r="AE27" s="49" t="str">
        <f>IF((ScoreStroke!AE30-deltavsPar!$C$4)&gt;=0,(ScoreStroke!AE30-deltavsPar!$C$4),"  ")</f>
        <v>  </v>
      </c>
      <c r="AF27" s="49" t="str">
        <f>IF((ScoreStroke!AF30-deltavsPar!$C$4)&gt;=0,(ScoreStroke!AF30-deltavsPar!$C$4),"  ")</f>
        <v>  </v>
      </c>
      <c r="AG27" s="49" t="str">
        <f>IF((ScoreStroke!AG30-deltavsPar!$C$4)&gt;=0,(ScoreStroke!AG30-deltavsPar!$C$4),"  ")</f>
        <v>  </v>
      </c>
      <c r="AH27" s="49" t="str">
        <f>IF((ScoreStroke!AH30-deltavsPar!$C$4)&gt;=0,(ScoreStroke!AH30-deltavsPar!$C$4),"  ")</f>
        <v>  </v>
      </c>
      <c r="AI27" s="49">
        <f>IF((ScoreStroke!AI30-deltavsPar!$C$4)&gt;=0,(ScoreStroke!AI30-deltavsPar!$C$4),"  ")</f>
        <v>28</v>
      </c>
      <c r="AJ27" s="49" t="str">
        <f>IF((ScoreStroke!AJ30-deltavsPar!$C$4)&gt;=0,(ScoreStroke!AJ30-deltavsPar!$C$4),"  ")</f>
        <v>  </v>
      </c>
      <c r="AK27" s="49">
        <f>IF((ScoreStroke!AK30-deltavsPar!$C$4)&gt;=0,(ScoreStroke!AK30-deltavsPar!$C$4),"  ")</f>
        <v>28</v>
      </c>
      <c r="AL27" s="49" t="str">
        <f>IF((ScoreStroke!AL30-deltavsPar!$C$4)&gt;=0,(ScoreStroke!AL30-deltavsPar!$C$4),"  ")</f>
        <v>  </v>
      </c>
      <c r="AM27" s="49"/>
      <c r="AN27" s="49"/>
      <c r="AO27" s="49"/>
      <c r="AP27" s="49"/>
      <c r="AQ27" s="49"/>
      <c r="AR27" s="49"/>
      <c r="AS27" s="49"/>
      <c r="AT27" s="49"/>
      <c r="AU27" s="49" t="str">
        <f>IF((ScoreStroke!AU30-deltavsPar!$C$4)&gt;=0,(ScoreStroke!AU30-deltavsPar!$C$4),"  ")</f>
        <v>  </v>
      </c>
      <c r="AV27" s="49" t="str">
        <f>IF((ScoreStroke!AV30-deltavsPar!$C$4)&gt;=0,(ScoreStroke!AV30-deltavsPar!$C$4),"  ")</f>
        <v>  </v>
      </c>
      <c r="AW27" s="49"/>
      <c r="AX27" s="49"/>
      <c r="AY27" s="49"/>
      <c r="AZ27" s="49"/>
      <c r="BA27" s="49"/>
      <c r="BB27" s="49"/>
      <c r="BC27" s="49"/>
      <c r="BD27" s="49"/>
      <c r="BE27" s="49"/>
    </row>
    <row r="28" spans="2:57" ht="15">
      <c r="B28" s="7">
        <f>ScoreStroke!B31</f>
        <v>42184</v>
      </c>
      <c r="C28" s="49">
        <f>IF((ScoreStroke!C31-deltavsPar!$C$4)&gt;=0,(ScoreStroke!C31-deltavsPar!$C$4),"  ")</f>
        <v>30</v>
      </c>
      <c r="D28" s="49">
        <f>IF((ScoreStroke!D31-deltavsPar!$C$4)&gt;=0,(ScoreStroke!D31-deltavsPar!$C$4),"  ")</f>
        <v>25</v>
      </c>
      <c r="E28" s="49" t="str">
        <f>IF((ScoreStroke!E31-deltavsPar!$C$4)&gt;=0,(ScoreStroke!E31-deltavsPar!$C$4),"  ")</f>
        <v>  </v>
      </c>
      <c r="F28" s="49" t="str">
        <f>IF((ScoreStroke!F31-deltavsPar!$C$4)&gt;=0,(ScoreStroke!F31-deltavsPar!$C$4),"  ")</f>
        <v>  </v>
      </c>
      <c r="G28" s="49" t="str">
        <f>IF((ScoreStroke!G31-deltavsPar!$C$4)&gt;=0,(ScoreStroke!G31-deltavsPar!$C$4),"  ")</f>
        <v>  </v>
      </c>
      <c r="H28" s="49" t="str">
        <f>IF((ScoreStroke!H31-deltavsPar!$C$4)&gt;=0,(ScoreStroke!H31-deltavsPar!$C$4),"  ")</f>
        <v>  </v>
      </c>
      <c r="I28" s="49">
        <f>IF((ScoreStroke!I31-deltavsPar!$C$4)&gt;=0,(ScoreStroke!I31-deltavsPar!$C$4),"  ")</f>
        <v>35</v>
      </c>
      <c r="J28" s="49" t="str">
        <f>IF((ScoreStroke!J31-deltavsPar!$C$4)&gt;=0,(ScoreStroke!J31-deltavsPar!$C$4),"  ")</f>
        <v>  </v>
      </c>
      <c r="K28" s="49" t="str">
        <f>IF((ScoreStroke!K31-deltavsPar!$C$4)&gt;=0,(ScoreStroke!K31-deltavsPar!$C$4),"  ")</f>
        <v>  </v>
      </c>
      <c r="L28" s="49" t="str">
        <f>IF((ScoreStroke!L31-deltavsPar!$C$4)&gt;=0,(ScoreStroke!L31-deltavsPar!$C$4),"  ")</f>
        <v>  </v>
      </c>
      <c r="M28" s="49" t="str">
        <f>IF((ScoreStroke!M31-deltavsPar!$C$4)&gt;=0,(ScoreStroke!M31-deltavsPar!$C$4),"  ")</f>
        <v>  </v>
      </c>
      <c r="N28" s="49" t="str">
        <f>IF((ScoreStroke!N31-deltavsPar!$C$4)&gt;=0,(ScoreStroke!N31-deltavsPar!$C$4),"  ")</f>
        <v>  </v>
      </c>
      <c r="O28" s="49" t="str">
        <f>IF((ScoreStroke!O31-deltavsPar!$C$4)&gt;=0,(ScoreStroke!O31-deltavsPar!$C$4),"  ")</f>
        <v>  </v>
      </c>
      <c r="P28" s="49" t="str">
        <f>IF((ScoreStroke!P31-deltavsPar!$C$4)&gt;=0,(ScoreStroke!P31-deltavsPar!$C$4),"  ")</f>
        <v>  </v>
      </c>
      <c r="Q28" s="49" t="str">
        <f>IF((ScoreStroke!Q31-deltavsPar!$C$4)&gt;=0,(ScoreStroke!Q31-deltavsPar!$C$4),"  ")</f>
        <v>  </v>
      </c>
      <c r="R28" s="49" t="str">
        <f>IF((ScoreStroke!R31-deltavsPar!$C$4)&gt;=0,(ScoreStroke!R31-deltavsPar!$C$4),"  ")</f>
        <v>  </v>
      </c>
      <c r="S28" s="49" t="str">
        <f>IF((ScoreStroke!S31-deltavsPar!$C$4)&gt;=0,(ScoreStroke!S31-deltavsPar!$C$4),"  ")</f>
        <v>  </v>
      </c>
      <c r="T28" s="49" t="str">
        <f>IF((ScoreStroke!T31-deltavsPar!$C$4)&gt;=0,(ScoreStroke!T31-deltavsPar!$C$4),"  ")</f>
        <v>  </v>
      </c>
      <c r="U28" s="49" t="str">
        <f>IF((ScoreStroke!U31-deltavsPar!$C$4)&gt;=0,(ScoreStroke!U31-deltavsPar!$C$4),"  ")</f>
        <v>  </v>
      </c>
      <c r="V28" s="49" t="str">
        <f>IF((ScoreStroke!V31-deltavsPar!$C$4)&gt;=0,(ScoreStroke!V31-deltavsPar!$C$4),"  ")</f>
        <v>  </v>
      </c>
      <c r="W28" s="49" t="str">
        <f>IF((ScoreStroke!W31-deltavsPar!$C$4)&gt;=0,(ScoreStroke!W31-deltavsPar!$C$4),"  ")</f>
        <v>  </v>
      </c>
      <c r="X28" s="49">
        <f>IF((ScoreStroke!X31-deltavsPar!$C$4)&gt;=0,(ScoreStroke!X31-deltavsPar!$C$4),"  ")</f>
        <v>19</v>
      </c>
      <c r="Y28" s="49" t="str">
        <f>IF((ScoreStroke!Y31-deltavsPar!$C$4)&gt;=0,(ScoreStroke!Y31-deltavsPar!$C$4),"  ")</f>
        <v>  </v>
      </c>
      <c r="Z28" s="49" t="str">
        <f>IF((ScoreStroke!Z31-deltavsPar!$C$4)&gt;=0,(ScoreStroke!Z31-deltavsPar!$C$4),"  ")</f>
        <v>  </v>
      </c>
      <c r="AA28" s="49" t="str">
        <f>IF((ScoreStroke!AA31-deltavsPar!$C$4)&gt;=0,(ScoreStroke!AA31-deltavsPar!$C$4),"  ")</f>
        <v>  </v>
      </c>
      <c r="AB28" s="49" t="str">
        <f>IF((ScoreStroke!AB31-deltavsPar!$C$4)&gt;=0,(ScoreStroke!AB31-deltavsPar!$C$4),"  ")</f>
        <v>  </v>
      </c>
      <c r="AC28" s="49" t="str">
        <f>IF((ScoreStroke!AC31-deltavsPar!$C$4)&gt;=0,(ScoreStroke!AC31-deltavsPar!$C$4),"  ")</f>
        <v>  </v>
      </c>
      <c r="AD28" s="49" t="str">
        <f>IF((ScoreStroke!AD31-deltavsPar!$C$4)&gt;=0,(ScoreStroke!AD31-deltavsPar!$C$4),"  ")</f>
        <v>  </v>
      </c>
      <c r="AE28" s="49" t="str">
        <f>IF((ScoreStroke!AE31-deltavsPar!$C$4)&gt;=0,(ScoreStroke!AE31-deltavsPar!$C$4),"  ")</f>
        <v>  </v>
      </c>
      <c r="AF28" s="49" t="str">
        <f>IF((ScoreStroke!AF31-deltavsPar!$C$4)&gt;=0,(ScoreStroke!AF31-deltavsPar!$C$4),"  ")</f>
        <v>  </v>
      </c>
      <c r="AG28" s="49" t="str">
        <f>IF((ScoreStroke!AG31-deltavsPar!$C$4)&gt;=0,(ScoreStroke!AG31-deltavsPar!$C$4),"  ")</f>
        <v>  </v>
      </c>
      <c r="AH28" s="49" t="str">
        <f>IF((ScoreStroke!AH31-deltavsPar!$C$4)&gt;=0,(ScoreStroke!AH31-deltavsPar!$C$4),"  ")</f>
        <v>  </v>
      </c>
      <c r="AI28" s="49" t="str">
        <f>IF((ScoreStroke!AI31-deltavsPar!$C$4)&gt;=0,(ScoreStroke!AI31-deltavsPar!$C$4),"  ")</f>
        <v>  </v>
      </c>
      <c r="AJ28" s="49" t="str">
        <f>IF((ScoreStroke!AJ31-deltavsPar!$C$4)&gt;=0,(ScoreStroke!AJ31-deltavsPar!$C$4),"  ")</f>
        <v>  </v>
      </c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 t="str">
        <f>IF((ScoreStroke!AU31-deltavsPar!$C$4)&gt;=0,(ScoreStroke!AU31-deltavsPar!$C$4),"  ")</f>
        <v>  </v>
      </c>
      <c r="AV28" s="49" t="str">
        <f>IF((ScoreStroke!AV31-deltavsPar!$C$4)&gt;=0,(ScoreStroke!AV31-deltavsPar!$C$4),"  ")</f>
        <v>  </v>
      </c>
      <c r="AW28" s="49"/>
      <c r="AX28" s="49"/>
      <c r="AY28" s="49"/>
      <c r="AZ28" s="49"/>
      <c r="BA28" s="49"/>
      <c r="BB28" s="49"/>
      <c r="BC28" s="49"/>
      <c r="BD28" s="49"/>
      <c r="BE28" s="49"/>
    </row>
    <row r="29" spans="2:57" ht="15">
      <c r="B29" s="7">
        <f>ScoreStroke!B32</f>
        <v>42191</v>
      </c>
      <c r="C29" s="49">
        <f>IF((ScoreStroke!C32-deltavsPar!$C$4)&gt;=0,(ScoreStroke!C32-deltavsPar!$C$4),"  ")</f>
        <v>32</v>
      </c>
      <c r="D29" s="49">
        <f>IF((ScoreStroke!D32-deltavsPar!$C$4)&gt;=0,(ScoreStroke!D32-deltavsPar!$C$4),"  ")</f>
        <v>29</v>
      </c>
      <c r="E29" s="49">
        <f>IF((ScoreStroke!E32-deltavsPar!$C$4)&gt;=0,(ScoreStroke!E32-deltavsPar!$C$4),"  ")</f>
        <v>37</v>
      </c>
      <c r="F29" s="49">
        <f>IF((ScoreStroke!F32-deltavsPar!$C$4)&gt;=0,(ScoreStroke!F32-deltavsPar!$C$4),"  ")</f>
        <v>15</v>
      </c>
      <c r="G29" s="49" t="str">
        <f>IF((ScoreStroke!G32-deltavsPar!$C$4)&gt;=0,(ScoreStroke!G32-deltavsPar!$C$4),"  ")</f>
        <v>  </v>
      </c>
      <c r="H29" s="49" t="str">
        <f>IF((ScoreStroke!H32-deltavsPar!$C$4)&gt;=0,(ScoreStroke!H32-deltavsPar!$C$4),"  ")</f>
        <v>  </v>
      </c>
      <c r="I29" s="49" t="str">
        <f>IF((ScoreStroke!I32-deltavsPar!$C$4)&gt;=0,(ScoreStroke!I32-deltavsPar!$C$4),"  ")</f>
        <v>  </v>
      </c>
      <c r="J29" s="49" t="str">
        <f>IF((ScoreStroke!J32-deltavsPar!$C$4)&gt;=0,(ScoreStroke!J32-deltavsPar!$C$4),"  ")</f>
        <v>  </v>
      </c>
      <c r="K29" s="49" t="str">
        <f>IF((ScoreStroke!K32-deltavsPar!$C$4)&gt;=0,(ScoreStroke!K32-deltavsPar!$C$4),"  ")</f>
        <v>  </v>
      </c>
      <c r="L29" s="49" t="str">
        <f>IF((ScoreStroke!L32-deltavsPar!$C$4)&gt;=0,(ScoreStroke!L32-deltavsPar!$C$4),"  ")</f>
        <v>  </v>
      </c>
      <c r="M29" s="49">
        <f>IF((ScoreStroke!M32-deltavsPar!$C$4)&gt;=0,(ScoreStroke!M32-deltavsPar!$C$4),"  ")</f>
        <v>2</v>
      </c>
      <c r="N29" s="49" t="str">
        <f>IF((ScoreStroke!N32-deltavsPar!$C$4)&gt;=0,(ScoreStroke!N32-deltavsPar!$C$4),"  ")</f>
        <v>  </v>
      </c>
      <c r="O29" s="49" t="str">
        <f>IF((ScoreStroke!O32-deltavsPar!$C$4)&gt;=0,(ScoreStroke!O32-deltavsPar!$C$4),"  ")</f>
        <v>  </v>
      </c>
      <c r="P29" s="49" t="str">
        <f>IF((ScoreStroke!P32-deltavsPar!$C$4)&gt;=0,(ScoreStroke!P32-deltavsPar!$C$4),"  ")</f>
        <v>  </v>
      </c>
      <c r="Q29" s="49" t="str">
        <f>IF((ScoreStroke!Q32-deltavsPar!$C$4)&gt;=0,(ScoreStroke!Q32-deltavsPar!$C$4),"  ")</f>
        <v>  </v>
      </c>
      <c r="R29" s="49" t="str">
        <f>IF((ScoreStroke!R32-deltavsPar!$C$4)&gt;=0,(ScoreStroke!R32-deltavsPar!$C$4),"  ")</f>
        <v>  </v>
      </c>
      <c r="S29" s="49" t="str">
        <f>IF((ScoreStroke!S32-deltavsPar!$C$4)&gt;=0,(ScoreStroke!S32-deltavsPar!$C$4),"  ")</f>
        <v>  </v>
      </c>
      <c r="T29" s="49">
        <f>IF((ScoreStroke!T32-deltavsPar!$C$4)&gt;=0,(ScoreStroke!T32-deltavsPar!$C$4),"  ")</f>
        <v>44</v>
      </c>
      <c r="U29" s="49" t="str">
        <f>IF((ScoreStroke!U32-deltavsPar!$C$4)&gt;=0,(ScoreStroke!U32-deltavsPar!$C$4),"  ")</f>
        <v>  </v>
      </c>
      <c r="V29" s="49" t="str">
        <f>IF((ScoreStroke!V32-deltavsPar!$C$4)&gt;=0,(ScoreStroke!V32-deltavsPar!$C$4),"  ")</f>
        <v>  </v>
      </c>
      <c r="W29" s="49" t="str">
        <f>IF((ScoreStroke!W32-deltavsPar!$C$4)&gt;=0,(ScoreStroke!W32-deltavsPar!$C$4),"  ")</f>
        <v>  </v>
      </c>
      <c r="X29" s="49" t="str">
        <f>IF((ScoreStroke!X32-deltavsPar!$C$4)&gt;=0,(ScoreStroke!X32-deltavsPar!$C$4),"  ")</f>
        <v>  </v>
      </c>
      <c r="Y29" s="49" t="str">
        <f>IF((ScoreStroke!Y32-deltavsPar!$C$4)&gt;=0,(ScoreStroke!Y32-deltavsPar!$C$4),"  ")</f>
        <v>  </v>
      </c>
      <c r="Z29" s="49" t="str">
        <f>IF((ScoreStroke!Z32-deltavsPar!$C$4)&gt;=0,(ScoreStroke!Z32-deltavsPar!$C$4),"  ")</f>
        <v>  </v>
      </c>
      <c r="AA29" s="49" t="str">
        <f>IF((ScoreStroke!AA32-deltavsPar!$C$4)&gt;=0,(ScoreStroke!AA32-deltavsPar!$C$4),"  ")</f>
        <v>  </v>
      </c>
      <c r="AB29" s="49" t="str">
        <f>IF((ScoreStroke!AB32-deltavsPar!$C$4)&gt;=0,(ScoreStroke!AB32-deltavsPar!$C$4),"  ")</f>
        <v>  </v>
      </c>
      <c r="AC29" s="49" t="str">
        <f>IF((ScoreStroke!AC32-deltavsPar!$C$4)&gt;=0,(ScoreStroke!AC32-deltavsPar!$C$4),"  ")</f>
        <v>  </v>
      </c>
      <c r="AD29" s="49" t="str">
        <f>IF((ScoreStroke!AD32-deltavsPar!$C$4)&gt;=0,(ScoreStroke!AD32-deltavsPar!$C$4),"  ")</f>
        <v>  </v>
      </c>
      <c r="AE29" s="49" t="str">
        <f>IF((ScoreStroke!AE32-deltavsPar!$C$4)&gt;=0,(ScoreStroke!AE32-deltavsPar!$C$4),"  ")</f>
        <v>  </v>
      </c>
      <c r="AF29" s="49" t="str">
        <f>IF((ScoreStroke!AF32-deltavsPar!$C$4)&gt;=0,(ScoreStroke!AF32-deltavsPar!$C$4),"  ")</f>
        <v>  </v>
      </c>
      <c r="AG29" s="49" t="str">
        <f>IF((ScoreStroke!AG32-deltavsPar!$C$4)&gt;=0,(ScoreStroke!AG32-deltavsPar!$C$4),"  ")</f>
        <v>  </v>
      </c>
      <c r="AH29" s="49" t="str">
        <f>IF((ScoreStroke!AH32-deltavsPar!$C$4)&gt;=0,(ScoreStroke!AH32-deltavsPar!$C$4),"  ")</f>
        <v>  </v>
      </c>
      <c r="AI29" s="49">
        <f>IF((ScoreStroke!AI32-deltavsPar!$C$4)&gt;=0,(ScoreStroke!AI32-deltavsPar!$C$4),"  ")</f>
        <v>25</v>
      </c>
      <c r="AJ29" s="49" t="str">
        <f>IF((ScoreStroke!AJ32-deltavsPar!$C$4)&gt;=0,(ScoreStroke!AJ32-deltavsPar!$C$4),"  ")</f>
        <v>  </v>
      </c>
      <c r="AK29" s="49"/>
      <c r="AL29" s="49">
        <f>IF((ScoreStroke!AL32-deltavsPar!$C$4)&gt;=0,(ScoreStroke!AL32-deltavsPar!$C$4),"  ")</f>
        <v>37</v>
      </c>
      <c r="AM29" s="49">
        <f>IF((ScoreStroke!AM32-deltavsPar!$C$4)&gt;=0,(ScoreStroke!AM32-deltavsPar!$C$4),"  ")</f>
        <v>22</v>
      </c>
      <c r="AN29" s="49">
        <f>IF((ScoreStroke!AN32-deltavsPar!$C$4)&gt;=0,(ScoreStroke!AN32-deltavsPar!$C$4),"  ")</f>
        <v>21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2:57" ht="15">
      <c r="B30" s="7">
        <v>42205</v>
      </c>
      <c r="C30" s="49">
        <f>IF((ScoreStroke!C33-deltavsPar!$C$4)&gt;=0,(ScoreStroke!C33-deltavsPar!$C$4),"  ")</f>
        <v>23</v>
      </c>
      <c r="D30" s="49">
        <f>IF((ScoreStroke!D33-deltavsPar!$C$4)&gt;=0,(ScoreStroke!D33-deltavsPar!$C$4),"  ")</f>
        <v>26</v>
      </c>
      <c r="E30" s="49">
        <f>IF((ScoreStroke!E33-deltavsPar!$C$4)&gt;=0,(ScoreStroke!E33-deltavsPar!$C$4),"  ")</f>
        <v>32</v>
      </c>
      <c r="F30" s="49" t="str">
        <f>IF((ScoreStroke!F33-deltavsPar!$C$4)&gt;=0,(ScoreStroke!F33-deltavsPar!$C$4),"  ")</f>
        <v>  </v>
      </c>
      <c r="G30" s="49" t="str">
        <f>IF((ScoreStroke!G33-deltavsPar!$C$4)&gt;=0,(ScoreStroke!G33-deltavsPar!$C$4),"  ")</f>
        <v>  </v>
      </c>
      <c r="H30" s="49" t="str">
        <f>IF((ScoreStroke!H33-deltavsPar!$C$4)&gt;=0,(ScoreStroke!H33-deltavsPar!$C$4),"  ")</f>
        <v>  </v>
      </c>
      <c r="I30" s="49" t="str">
        <f>IF((ScoreStroke!I33-deltavsPar!$C$4)&gt;=0,(ScoreStroke!I33-deltavsPar!$C$4),"  ")</f>
        <v>  </v>
      </c>
      <c r="J30" s="49" t="str">
        <f>IF((ScoreStroke!J33-deltavsPar!$C$4)&gt;=0,(ScoreStroke!J33-deltavsPar!$C$4),"  ")</f>
        <v>  </v>
      </c>
      <c r="K30" s="49" t="str">
        <f>IF((ScoreStroke!K33-deltavsPar!$C$4)&gt;=0,(ScoreStroke!K33-deltavsPar!$C$4),"  ")</f>
        <v>  </v>
      </c>
      <c r="L30" s="49" t="str">
        <f>IF((ScoreStroke!L33-deltavsPar!$C$4)&gt;=0,(ScoreStroke!L33-deltavsPar!$C$4),"  ")</f>
        <v>  </v>
      </c>
      <c r="M30" s="49">
        <f>IF((ScoreStroke!M33-deltavsPar!$C$4)&gt;=0,(ScoreStroke!M33-deltavsPar!$C$4),"  ")</f>
        <v>8</v>
      </c>
      <c r="N30" s="49" t="str">
        <f>IF((ScoreStroke!N33-deltavsPar!$C$4)&gt;=0,(ScoreStroke!N33-deltavsPar!$C$4),"  ")</f>
        <v>  </v>
      </c>
      <c r="O30" s="49" t="str">
        <f>IF((ScoreStroke!O33-deltavsPar!$C$4)&gt;=0,(ScoreStroke!O33-deltavsPar!$C$4),"  ")</f>
        <v>  </v>
      </c>
      <c r="P30" s="49" t="str">
        <f>IF((ScoreStroke!P33-deltavsPar!$C$4)&gt;=0,(ScoreStroke!P33-deltavsPar!$C$4),"  ")</f>
        <v>  </v>
      </c>
      <c r="Q30" s="49" t="str">
        <f>IF((ScoreStroke!Q33-deltavsPar!$C$4)&gt;=0,(ScoreStroke!Q33-deltavsPar!$C$4),"  ")</f>
        <v>  </v>
      </c>
      <c r="R30" s="49" t="str">
        <f>IF((ScoreStroke!R33-deltavsPar!$C$4)&gt;=0,(ScoreStroke!R33-deltavsPar!$C$4),"  ")</f>
        <v>  </v>
      </c>
      <c r="S30" s="49" t="str">
        <f>IF((ScoreStroke!S33-deltavsPar!$C$4)&gt;=0,(ScoreStroke!S33-deltavsPar!$C$4),"  ")</f>
        <v>  </v>
      </c>
      <c r="T30" s="49">
        <f>IF((ScoreStroke!T33-deltavsPar!$C$4)&gt;=0,(ScoreStroke!T33-deltavsPar!$C$4),"  ")</f>
        <v>42</v>
      </c>
      <c r="U30" s="49" t="str">
        <f>IF((ScoreStroke!U33-deltavsPar!$C$4)&gt;=0,(ScoreStroke!U33-deltavsPar!$C$4),"  ")</f>
        <v>  </v>
      </c>
      <c r="V30" s="49" t="str">
        <f>IF((ScoreStroke!V33-deltavsPar!$C$4)&gt;=0,(ScoreStroke!V33-deltavsPar!$C$4),"  ")</f>
        <v>  </v>
      </c>
      <c r="W30" s="49" t="str">
        <f>IF((ScoreStroke!W33-deltavsPar!$C$4)&gt;=0,(ScoreStroke!W33-deltavsPar!$C$4),"  ")</f>
        <v>  </v>
      </c>
      <c r="X30" s="49" t="str">
        <f>IF((ScoreStroke!X33-deltavsPar!$C$4)&gt;=0,(ScoreStroke!X33-deltavsPar!$C$4),"  ")</f>
        <v>  </v>
      </c>
      <c r="Y30" s="49" t="str">
        <f>IF((ScoreStroke!Y33-deltavsPar!$C$4)&gt;=0,(ScoreStroke!Y33-deltavsPar!$C$4),"  ")</f>
        <v>  </v>
      </c>
      <c r="Z30" s="49" t="str">
        <f>IF((ScoreStroke!Z33-deltavsPar!$C$4)&gt;=0,(ScoreStroke!Z33-deltavsPar!$C$4),"  ")</f>
        <v>  </v>
      </c>
      <c r="AA30" s="49" t="str">
        <f>IF((ScoreStroke!AA33-deltavsPar!$C$4)&gt;=0,(ScoreStroke!AA33-deltavsPar!$C$4),"  ")</f>
        <v>  </v>
      </c>
      <c r="AB30" s="49" t="str">
        <f>IF((ScoreStroke!AB33-deltavsPar!$C$4)&gt;=0,(ScoreStroke!AB33-deltavsPar!$C$4),"  ")</f>
        <v>  </v>
      </c>
      <c r="AC30" s="49" t="str">
        <f>IF((ScoreStroke!AC33-deltavsPar!$C$4)&gt;=0,(ScoreStroke!AC33-deltavsPar!$C$4),"  ")</f>
        <v>  </v>
      </c>
      <c r="AD30" s="49" t="str">
        <f>IF((ScoreStroke!AD33-deltavsPar!$C$4)&gt;=0,(ScoreStroke!AD33-deltavsPar!$C$4),"  ")</f>
        <v>  </v>
      </c>
      <c r="AE30" s="49" t="str">
        <f>IF((ScoreStroke!AE33-deltavsPar!$C$4)&gt;=0,(ScoreStroke!AE33-deltavsPar!$C$4),"  ")</f>
        <v>  </v>
      </c>
      <c r="AF30" s="49" t="str">
        <f>IF((ScoreStroke!AF33-deltavsPar!$C$4)&gt;=0,(ScoreStroke!AF33-deltavsPar!$C$4),"  ")</f>
        <v>  </v>
      </c>
      <c r="AG30" s="49" t="str">
        <f>IF((ScoreStroke!AG33-deltavsPar!$C$4)&gt;=0,(ScoreStroke!AG33-deltavsPar!$C$4),"  ")</f>
        <v>  </v>
      </c>
      <c r="AH30" s="49" t="str">
        <f>IF((ScoreStroke!AH33-deltavsPar!$C$4)&gt;=0,(ScoreStroke!AH33-deltavsPar!$C$4),"  ")</f>
        <v>  </v>
      </c>
      <c r="AI30" s="49">
        <f>IF((ScoreStroke!AI33-deltavsPar!$C$4)&gt;=0,(ScoreStroke!AI33-deltavsPar!$C$4),"  ")</f>
        <v>25</v>
      </c>
      <c r="AJ30" s="49" t="str">
        <f>IF((ScoreStroke!AJ33-deltavsPar!$C$4)&gt;=0,(ScoreStroke!AJ33-deltavsPar!$C$4),"  ")</f>
        <v>  </v>
      </c>
      <c r="AK30" s="49"/>
      <c r="AL30" s="49">
        <f>IF((ScoreStroke!AL33-deltavsPar!$C$4)&gt;=0,(ScoreStroke!AL33-deltavsPar!$C$4),"  ")</f>
        <v>35</v>
      </c>
      <c r="AM30" s="49" t="str">
        <f>IF((ScoreStroke!AM33-deltavsPar!$C$4)&gt;=0,(ScoreStroke!AM33-deltavsPar!$C$4),"  ")</f>
        <v>  </v>
      </c>
      <c r="AN30" s="49" t="str">
        <f>IF((ScoreStroke!AN33-deltavsPar!$C$4)&gt;=0,(ScoreStroke!AN33-deltavsPar!$C$4),"  ")</f>
        <v>  </v>
      </c>
      <c r="AO30" s="49" t="str">
        <f>IF((ScoreStroke!AO33-deltavsPar!$C$4)&gt;=0,(ScoreStroke!AO33-deltavsPar!$C$4),"  ")</f>
        <v>  </v>
      </c>
      <c r="AP30" s="49">
        <f>IF((ScoreStroke!AP33-deltavsPar!$C$4)&gt;=0,(ScoreStroke!AP33-deltavsPar!$C$4),"  ")</f>
        <v>31</v>
      </c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2:57" ht="15">
      <c r="B31" s="7">
        <v>42212</v>
      </c>
      <c r="C31" s="49">
        <f>IF((ScoreStroke!C34-deltavsPar!$C$4)&gt;=0,(ScoreStroke!C34-deltavsPar!$C$4),"  ")</f>
        <v>35</v>
      </c>
      <c r="D31" s="49">
        <f>IF((ScoreStroke!D34-deltavsPar!$C$4)&gt;=0,(ScoreStroke!D34-deltavsPar!$C$4),"  ")</f>
        <v>34</v>
      </c>
      <c r="E31" s="49">
        <f>IF((ScoreStroke!E34-deltavsPar!$C$4)&gt;=0,(ScoreStroke!E34-deltavsPar!$C$4),"  ")</f>
        <v>36</v>
      </c>
      <c r="F31" s="49" t="str">
        <f>IF((ScoreStroke!F34-deltavsPar!$C$4)&gt;=0,(ScoreStroke!F34-deltavsPar!$C$4),"  ")</f>
        <v>  </v>
      </c>
      <c r="G31" s="49" t="str">
        <f>IF((ScoreStroke!G34-deltavsPar!$C$4)&gt;=0,(ScoreStroke!G34-deltavsPar!$C$4),"  ")</f>
        <v>  </v>
      </c>
      <c r="H31" s="49">
        <f>IF((ScoreStroke!H34-deltavsPar!$C$4)&gt;=0,(ScoreStroke!H34-deltavsPar!$C$4),"  ")</f>
        <v>34</v>
      </c>
      <c r="I31" s="49" t="str">
        <f>IF((ScoreStroke!I34-deltavsPar!$C$4)&gt;=0,(ScoreStroke!I34-deltavsPar!$C$4),"  ")</f>
        <v>  </v>
      </c>
      <c r="J31" s="49" t="str">
        <f>IF((ScoreStroke!J34-deltavsPar!$C$4)&gt;=0,(ScoreStroke!J34-deltavsPar!$C$4),"  ")</f>
        <v>  </v>
      </c>
      <c r="K31" s="49" t="str">
        <f>IF((ScoreStroke!K34-deltavsPar!$C$4)&gt;=0,(ScoreStroke!K34-deltavsPar!$C$4),"  ")</f>
        <v>  </v>
      </c>
      <c r="L31" s="49">
        <f>IF((ScoreStroke!L34-deltavsPar!$C$4)&gt;=0,(ScoreStroke!L34-deltavsPar!$C$4),"  ")</f>
        <v>34</v>
      </c>
      <c r="M31" s="49">
        <f>IF((ScoreStroke!M34-deltavsPar!$C$4)&gt;=0,(ScoreStroke!M34-deltavsPar!$C$4),"  ")</f>
        <v>5</v>
      </c>
      <c r="N31" s="49">
        <f>IF((ScoreStroke!N34-deltavsPar!$C$4)&gt;=0,(ScoreStroke!N34-deltavsPar!$C$4),"  ")</f>
        <v>19</v>
      </c>
      <c r="O31" s="49" t="str">
        <f>IF((ScoreStroke!O34-deltavsPar!$C$4)&gt;=0,(ScoreStroke!O34-deltavsPar!$C$4),"  ")</f>
        <v>  </v>
      </c>
      <c r="P31" s="49" t="str">
        <f>IF((ScoreStroke!P34-deltavsPar!$C$4)&gt;=0,(ScoreStroke!P34-deltavsPar!$C$4),"  ")</f>
        <v>  </v>
      </c>
      <c r="Q31" s="49" t="str">
        <f>IF((ScoreStroke!Q34-deltavsPar!$C$4)&gt;=0,(ScoreStroke!Q34-deltavsPar!$C$4),"  ")</f>
        <v>  </v>
      </c>
      <c r="R31" s="49" t="str">
        <f>IF((ScoreStroke!R34-deltavsPar!$C$4)&gt;=0,(ScoreStroke!R34-deltavsPar!$C$4),"  ")</f>
        <v>  </v>
      </c>
      <c r="S31" s="49">
        <f>IF((ScoreStroke!S34-deltavsPar!$C$4)&gt;=0,(ScoreStroke!S34-deltavsPar!$C$4),"  ")</f>
        <v>23</v>
      </c>
      <c r="T31" s="49" t="str">
        <f>IF((ScoreStroke!T34-deltavsPar!$C$4)&gt;=0,(ScoreStroke!T34-deltavsPar!$C$4),"  ")</f>
        <v>  </v>
      </c>
      <c r="U31" s="49">
        <f>IF((ScoreStroke!U34-deltavsPar!$C$4)&gt;=0,(ScoreStroke!U34-deltavsPar!$C$4),"  ")</f>
        <v>37</v>
      </c>
      <c r="V31" s="49" t="str">
        <f>IF((ScoreStroke!V34-deltavsPar!$C$4)&gt;=0,(ScoreStroke!V34-deltavsPar!$C$4),"  ")</f>
        <v>  </v>
      </c>
      <c r="W31" s="49" t="str">
        <f>IF((ScoreStroke!W34-deltavsPar!$C$4)&gt;=0,(ScoreStroke!W34-deltavsPar!$C$4),"  ")</f>
        <v>  </v>
      </c>
      <c r="X31" s="49" t="str">
        <f>IF((ScoreStroke!X34-deltavsPar!$C$4)&gt;=0,(ScoreStroke!X34-deltavsPar!$C$4),"  ")</f>
        <v>  </v>
      </c>
      <c r="Y31" s="49" t="str">
        <f>IF((ScoreStroke!Y34-deltavsPar!$C$4)&gt;=0,(ScoreStroke!Y34-deltavsPar!$C$4),"  ")</f>
        <v>  </v>
      </c>
      <c r="Z31" s="49" t="str">
        <f>IF((ScoreStroke!Z34-deltavsPar!$C$4)&gt;=0,(ScoreStroke!Z34-deltavsPar!$C$4),"  ")</f>
        <v>  </v>
      </c>
      <c r="AA31" s="49" t="str">
        <f>IF((ScoreStroke!AA34-deltavsPar!$C$4)&gt;=0,(ScoreStroke!AA34-deltavsPar!$C$4),"  ")</f>
        <v>  </v>
      </c>
      <c r="AB31" s="49" t="str">
        <f>IF((ScoreStroke!AB34-deltavsPar!$C$4)&gt;=0,(ScoreStroke!AB34-deltavsPar!$C$4),"  ")</f>
        <v>  </v>
      </c>
      <c r="AC31" s="49" t="str">
        <f>IF((ScoreStroke!AC34-deltavsPar!$C$4)&gt;=0,(ScoreStroke!AC34-deltavsPar!$C$4),"  ")</f>
        <v>  </v>
      </c>
      <c r="AD31" s="49" t="str">
        <f>IF((ScoreStroke!AD34-deltavsPar!$C$4)&gt;=0,(ScoreStroke!AD34-deltavsPar!$C$4),"  ")</f>
        <v>  </v>
      </c>
      <c r="AE31" s="49" t="str">
        <f>IF((ScoreStroke!AE34-deltavsPar!$C$4)&gt;=0,(ScoreStroke!AE34-deltavsPar!$C$4),"  ")</f>
        <v>  </v>
      </c>
      <c r="AF31" s="49" t="str">
        <f>IF((ScoreStroke!AF34-deltavsPar!$C$4)&gt;=0,(ScoreStroke!AF34-deltavsPar!$C$4),"  ")</f>
        <v>  </v>
      </c>
      <c r="AG31" s="49" t="str">
        <f>IF((ScoreStroke!AG34-deltavsPar!$C$4)&gt;=0,(ScoreStroke!AG34-deltavsPar!$C$4),"  ")</f>
        <v>  </v>
      </c>
      <c r="AH31" s="49" t="str">
        <f>IF((ScoreStroke!AH34-deltavsPar!$C$4)&gt;=0,(ScoreStroke!AH34-deltavsPar!$C$4),"  ")</f>
        <v>  </v>
      </c>
      <c r="AI31" s="49" t="str">
        <f>IF((ScoreStroke!AI34-deltavsPar!$C$4)&gt;=0,(ScoreStroke!AI34-deltavsPar!$C$4),"  ")</f>
        <v>  </v>
      </c>
      <c r="AJ31" s="49" t="str">
        <f>IF((ScoreStroke!AJ34-deltavsPar!$C$4)&gt;=0,(ScoreStroke!AJ34-deltavsPar!$C$4),"  ")</f>
        <v>  </v>
      </c>
      <c r="AK31" s="49"/>
      <c r="AL31" s="49">
        <f>IF((ScoreStroke!AL34-deltavsPar!$C$4)&gt;=0,(ScoreStroke!AL34-deltavsPar!$C$4),"  ")</f>
        <v>38</v>
      </c>
      <c r="AM31" s="49" t="str">
        <f>IF((ScoreStroke!AM34-deltavsPar!$C$4)&gt;=0,(ScoreStroke!AM34-deltavsPar!$C$4),"  ")</f>
        <v>  </v>
      </c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2:57" ht="15">
      <c r="B32" s="7">
        <v>42219</v>
      </c>
      <c r="C32" s="49" t="str">
        <f>IF((ScoreStroke!C35-deltavsPar!$C$4)&gt;=0,(ScoreStroke!C35-deltavsPar!$C$4),"  ")</f>
        <v>  </v>
      </c>
      <c r="D32" s="49">
        <f>IF((ScoreStroke!D35-deltavsPar!$C$4)&gt;=0,(ScoreStroke!D35-deltavsPar!$C$4),"  ")</f>
        <v>32</v>
      </c>
      <c r="E32" s="49" t="str">
        <f>IF((ScoreStroke!E35-deltavsPar!$C$4)&gt;=0,(ScoreStroke!E35-deltavsPar!$C$4),"  ")</f>
        <v>  </v>
      </c>
      <c r="F32" s="49" t="str">
        <f>IF((ScoreStroke!F35-deltavsPar!$C$4)&gt;=0,(ScoreStroke!F35-deltavsPar!$C$4),"  ")</f>
        <v>  </v>
      </c>
      <c r="G32" s="49" t="str">
        <f>IF((ScoreStroke!G35-deltavsPar!$C$4)&gt;=0,(ScoreStroke!G35-deltavsPar!$C$4),"  ")</f>
        <v>  </v>
      </c>
      <c r="H32" s="49">
        <f>IF((ScoreStroke!H35-deltavsPar!$C$4)&gt;=0,(ScoreStroke!H35-deltavsPar!$C$4),"  ")</f>
        <v>40</v>
      </c>
      <c r="I32" s="49" t="str">
        <f>IF((ScoreStroke!I35-deltavsPar!$C$4)&gt;=0,(ScoreStroke!I35-deltavsPar!$C$4),"  ")</f>
        <v>  </v>
      </c>
      <c r="J32" s="49" t="str">
        <f>IF((ScoreStroke!J35-deltavsPar!$C$4)&gt;=0,(ScoreStroke!J35-deltavsPar!$C$4),"  ")</f>
        <v>  </v>
      </c>
      <c r="K32" s="49" t="str">
        <f>IF((ScoreStroke!K35-deltavsPar!$C$4)&gt;=0,(ScoreStroke!K35-deltavsPar!$C$4),"  ")</f>
        <v>  </v>
      </c>
      <c r="L32" s="49" t="str">
        <f>IF((ScoreStroke!L35-deltavsPar!$C$4)&gt;=0,(ScoreStroke!L35-deltavsPar!$C$4),"  ")</f>
        <v>  </v>
      </c>
      <c r="M32" s="49">
        <f>IF((ScoreStroke!M35-deltavsPar!$C$4)&gt;=0,(ScoreStroke!M35-deltavsPar!$C$4),"  ")</f>
        <v>13</v>
      </c>
      <c r="N32" s="49" t="str">
        <f>IF((ScoreStroke!N35-deltavsPar!$C$4)&gt;=0,(ScoreStroke!N35-deltavsPar!$C$4),"  ")</f>
        <v>  </v>
      </c>
      <c r="O32" s="49" t="str">
        <f>IF((ScoreStroke!O35-deltavsPar!$C$4)&gt;=0,(ScoreStroke!O35-deltavsPar!$C$4),"  ")</f>
        <v>  </v>
      </c>
      <c r="P32" s="49" t="str">
        <f>IF((ScoreStroke!P35-deltavsPar!$C$4)&gt;=0,(ScoreStroke!P35-deltavsPar!$C$4),"  ")</f>
        <v>  </v>
      </c>
      <c r="Q32" s="49" t="str">
        <f>IF((ScoreStroke!Q35-deltavsPar!$C$4)&gt;=0,(ScoreStroke!Q35-deltavsPar!$C$4),"  ")</f>
        <v>  </v>
      </c>
      <c r="R32" s="49" t="str">
        <f>IF((ScoreStroke!R35-deltavsPar!$C$4)&gt;=0,(ScoreStroke!R35-deltavsPar!$C$4),"  ")</f>
        <v>  </v>
      </c>
      <c r="S32" s="49">
        <f>IF((ScoreStroke!S35-deltavsPar!$C$4)&gt;=0,(ScoreStroke!S35-deltavsPar!$C$4),"  ")</f>
        <v>31</v>
      </c>
      <c r="T32" s="49" t="str">
        <f>IF((ScoreStroke!T35-deltavsPar!$C$4)&gt;=0,(ScoreStroke!T35-deltavsPar!$C$4),"  ")</f>
        <v>  </v>
      </c>
      <c r="U32" s="49" t="str">
        <f>IF((ScoreStroke!U35-deltavsPar!$C$4)&gt;=0,(ScoreStroke!U35-deltavsPar!$C$4),"  ")</f>
        <v>  </v>
      </c>
      <c r="V32" s="49" t="str">
        <f>IF((ScoreStroke!V35-deltavsPar!$C$4)&gt;=0,(ScoreStroke!V35-deltavsPar!$C$4),"  ")</f>
        <v>  </v>
      </c>
      <c r="W32" s="49">
        <f>IF((ScoreStroke!W35-deltavsPar!$C$4)&gt;=0,(ScoreStroke!W35-deltavsPar!$C$4),"  ")</f>
        <v>40</v>
      </c>
      <c r="X32" s="49">
        <f>IF((ScoreStroke!X35-deltavsPar!$C$4)&gt;=0,(ScoreStroke!X35-deltavsPar!$C$4),"  ")</f>
        <v>21</v>
      </c>
      <c r="Y32" s="49" t="str">
        <f>IF((ScoreStroke!Y35-deltavsPar!$C$4)&gt;=0,(ScoreStroke!Y35-deltavsPar!$C$4),"  ")</f>
        <v>  </v>
      </c>
      <c r="Z32" s="49" t="str">
        <f>IF((ScoreStroke!Z35-deltavsPar!$C$4)&gt;=0,(ScoreStroke!Z35-deltavsPar!$C$4),"  ")</f>
        <v>  </v>
      </c>
      <c r="AA32" s="49" t="str">
        <f>IF((ScoreStroke!AA35-deltavsPar!$C$4)&gt;=0,(ScoreStroke!AA35-deltavsPar!$C$4),"  ")</f>
        <v>  </v>
      </c>
      <c r="AB32" s="49" t="str">
        <f>IF((ScoreStroke!AB35-deltavsPar!$C$4)&gt;=0,(ScoreStroke!AB35-deltavsPar!$C$4),"  ")</f>
        <v>  </v>
      </c>
      <c r="AC32" s="49" t="str">
        <f>IF((ScoreStroke!AC35-deltavsPar!$C$4)&gt;=0,(ScoreStroke!AC35-deltavsPar!$C$4),"  ")</f>
        <v>  </v>
      </c>
      <c r="AD32" s="49" t="str">
        <f>IF((ScoreStroke!AD35-deltavsPar!$C$4)&gt;=0,(ScoreStroke!AD35-deltavsPar!$C$4),"  ")</f>
        <v>  </v>
      </c>
      <c r="AE32" s="49" t="str">
        <f>IF((ScoreStroke!AE35-deltavsPar!$C$4)&gt;=0,(ScoreStroke!AE35-deltavsPar!$C$4),"  ")</f>
        <v>  </v>
      </c>
      <c r="AF32" s="49" t="str">
        <f>IF((ScoreStroke!AF35-deltavsPar!$C$4)&gt;=0,(ScoreStroke!AF35-deltavsPar!$C$4),"  ")</f>
        <v>  </v>
      </c>
      <c r="AG32" s="49" t="str">
        <f>IF((ScoreStroke!AG35-deltavsPar!$C$4)&gt;=0,(ScoreStroke!AG35-deltavsPar!$C$4),"  ")</f>
        <v>  </v>
      </c>
      <c r="AH32" s="49" t="str">
        <f>IF((ScoreStroke!AH35-deltavsPar!$C$4)&gt;=0,(ScoreStroke!AH35-deltavsPar!$C$4),"  ")</f>
        <v>  </v>
      </c>
      <c r="AI32" s="49">
        <f>IF((ScoreStroke!AI35-deltavsPar!$C$4)&gt;=0,(ScoreStroke!AI35-deltavsPar!$C$4),"  ")</f>
        <v>26</v>
      </c>
      <c r="AJ32" s="49" t="str">
        <f>IF((ScoreStroke!AJ35-deltavsPar!$C$4)&gt;=0,(ScoreStroke!AJ35-deltavsPar!$C$4),"  ")</f>
        <v>  </v>
      </c>
      <c r="AK32" s="49" t="str">
        <f>IF((ScoreStroke!AK35-deltavsPar!$C$4)&gt;=0,(ScoreStroke!AK35-deltavsPar!$C$4),"  ")</f>
        <v>  </v>
      </c>
      <c r="AL32" s="49" t="str">
        <f>IF((ScoreStroke!AL35-deltavsPar!$C$4)&gt;=0,(ScoreStroke!AL35-deltavsPar!$C$4),"  ")</f>
        <v>  </v>
      </c>
      <c r="AM32" s="49" t="str">
        <f>IF((ScoreStroke!AM35-deltavsPar!$C$4)&gt;=0,(ScoreStroke!AM35-deltavsPar!$C$4),"  ")</f>
        <v>  </v>
      </c>
      <c r="AN32" s="49" t="str">
        <f>IF((ScoreStroke!AN35-deltavsPar!$C$4)&gt;=0,(ScoreStroke!AN35-deltavsPar!$C$4),"  ")</f>
        <v>  </v>
      </c>
      <c r="AO32" s="49" t="str">
        <f>IF((ScoreStroke!AO35-deltavsPar!$C$4)&gt;=0,(ScoreStroke!AO35-deltavsPar!$C$4),"  ")</f>
        <v>  </v>
      </c>
      <c r="AP32" s="49" t="str">
        <f>IF((ScoreStroke!AP35-deltavsPar!$C$4)&gt;=0,(ScoreStroke!AP35-deltavsPar!$C$4),"  ")</f>
        <v>  </v>
      </c>
      <c r="AQ32" s="49">
        <f>IF((ScoreStroke!AQ35-deltavsPar!$C$4)&gt;=0,(ScoreStroke!AQ35-deltavsPar!$C$4),"  ")</f>
        <v>30</v>
      </c>
      <c r="AR32" s="49">
        <f>IF((ScoreStroke!AR35-deltavsPar!$C$4)&gt;=0,(ScoreStroke!AR35-deltavsPar!$C$4),"  ")</f>
        <v>38</v>
      </c>
      <c r="AS32" s="49">
        <f>IF((ScoreStroke!AS35-deltavsPar!$C$4)&gt;=0,(ScoreStroke!AS35-deltavsPar!$C$4),"  ")</f>
        <v>41</v>
      </c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2:57" ht="15">
      <c r="B33" s="7">
        <v>42226</v>
      </c>
      <c r="C33" s="49">
        <f>IF((ScoreStroke!C36-deltavsPar!$C$4)&gt;=0,(ScoreStroke!C36-deltavsPar!$C$4),"  ")</f>
        <v>33</v>
      </c>
      <c r="D33" s="49">
        <f>IF((ScoreStroke!D36-deltavsPar!$C$4)&gt;=0,(ScoreStroke!D36-deltavsPar!$C$4),"  ")</f>
        <v>28</v>
      </c>
      <c r="E33" s="49" t="str">
        <f>IF((ScoreStroke!E36-deltavsPar!$C$4)&gt;=0,(ScoreStroke!E36-deltavsPar!$C$4),"  ")</f>
        <v>  </v>
      </c>
      <c r="F33" s="49" t="str">
        <f>IF((ScoreStroke!F36-deltavsPar!$C$4)&gt;=0,(ScoreStroke!F36-deltavsPar!$C$4),"  ")</f>
        <v>  </v>
      </c>
      <c r="G33" s="49" t="str">
        <f>IF((ScoreStroke!G36-deltavsPar!$C$4)&gt;=0,(ScoreStroke!G36-deltavsPar!$C$4),"  ")</f>
        <v>  </v>
      </c>
      <c r="H33" s="49">
        <f>IF((ScoreStroke!H36-deltavsPar!$C$4)&gt;=0,(ScoreStroke!H36-deltavsPar!$C$4),"  ")</f>
        <v>32</v>
      </c>
      <c r="I33" s="49" t="str">
        <f>IF((ScoreStroke!I36-deltavsPar!$C$4)&gt;=0,(ScoreStroke!I36-deltavsPar!$C$4),"  ")</f>
        <v>  </v>
      </c>
      <c r="J33" s="49" t="str">
        <f>IF((ScoreStroke!J36-deltavsPar!$C$4)&gt;=0,(ScoreStroke!J36-deltavsPar!$C$4),"  ")</f>
        <v>  </v>
      </c>
      <c r="K33" s="49" t="str">
        <f>IF((ScoreStroke!K36-deltavsPar!$C$4)&gt;=0,(ScoreStroke!K36-deltavsPar!$C$4),"  ")</f>
        <v>  </v>
      </c>
      <c r="L33" s="49" t="str">
        <f>IF((ScoreStroke!L36-deltavsPar!$C$4)&gt;=0,(ScoreStroke!L36-deltavsPar!$C$4),"  ")</f>
        <v>  </v>
      </c>
      <c r="M33" s="49" t="str">
        <f>IF((ScoreStroke!M36-deltavsPar!$C$4)&gt;=0,(ScoreStroke!M36-deltavsPar!$C$4),"  ")</f>
        <v>  </v>
      </c>
      <c r="N33" s="49" t="str">
        <f>IF((ScoreStroke!N36-deltavsPar!$C$4)&gt;=0,(ScoreStroke!N36-deltavsPar!$C$4),"  ")</f>
        <v>  </v>
      </c>
      <c r="O33" s="49" t="str">
        <f>IF((ScoreStroke!O36-deltavsPar!$C$4)&gt;=0,(ScoreStroke!O36-deltavsPar!$C$4),"  ")</f>
        <v>  </v>
      </c>
      <c r="P33" s="49" t="str">
        <f>IF((ScoreStroke!P36-deltavsPar!$C$4)&gt;=0,(ScoreStroke!P36-deltavsPar!$C$4),"  ")</f>
        <v>  </v>
      </c>
      <c r="Q33" s="49" t="str">
        <f>IF((ScoreStroke!Q36-deltavsPar!$C$4)&gt;=0,(ScoreStroke!Q36-deltavsPar!$C$4),"  ")</f>
        <v>  </v>
      </c>
      <c r="R33" s="49" t="str">
        <f>IF((ScoreStroke!R36-deltavsPar!$C$4)&gt;=0,(ScoreStroke!R36-deltavsPar!$C$4),"  ")</f>
        <v>  </v>
      </c>
      <c r="S33" s="49">
        <f>IF((ScoreStroke!S36-deltavsPar!$C$4)&gt;=0,(ScoreStroke!S36-deltavsPar!$C$4),"  ")</f>
        <v>24</v>
      </c>
      <c r="T33" s="49">
        <f>IF((ScoreStroke!T36-deltavsPar!$C$4)&gt;=0,(ScoreStroke!T36-deltavsPar!$C$4),"  ")</f>
        <v>50</v>
      </c>
      <c r="U33" s="49">
        <f>IF((ScoreStroke!U36-deltavsPar!$C$4)&gt;=0,(ScoreStroke!U36-deltavsPar!$C$4),"  ")</f>
        <v>26</v>
      </c>
      <c r="V33" s="49" t="str">
        <f>IF((ScoreStroke!V36-deltavsPar!$C$4)&gt;=0,(ScoreStroke!V36-deltavsPar!$C$4),"  ")</f>
        <v>  </v>
      </c>
      <c r="W33" s="49">
        <f>IF((ScoreStroke!W36-deltavsPar!$C$4)&gt;=0,(ScoreStroke!W36-deltavsPar!$C$4),"  ")</f>
        <v>36</v>
      </c>
      <c r="X33" s="49" t="str">
        <f>IF((ScoreStroke!X36-deltavsPar!$C$4)&gt;=0,(ScoreStroke!X36-deltavsPar!$C$4),"  ")</f>
        <v>  </v>
      </c>
      <c r="Y33" s="49" t="str">
        <f>IF((ScoreStroke!Y36-deltavsPar!$C$4)&gt;=0,(ScoreStroke!Y36-deltavsPar!$C$4),"  ")</f>
        <v>  </v>
      </c>
      <c r="Z33" s="49" t="str">
        <f>IF((ScoreStroke!Z36-deltavsPar!$C$4)&gt;=0,(ScoreStroke!Z36-deltavsPar!$C$4),"  ")</f>
        <v>  </v>
      </c>
      <c r="AA33" s="49" t="str">
        <f>IF((ScoreStroke!AA36-deltavsPar!$C$4)&gt;=0,(ScoreStroke!AA36-deltavsPar!$C$4),"  ")</f>
        <v>  </v>
      </c>
      <c r="AB33" s="49" t="str">
        <f>IF((ScoreStroke!AB36-deltavsPar!$C$4)&gt;=0,(ScoreStroke!AB36-deltavsPar!$C$4),"  ")</f>
        <v>  </v>
      </c>
      <c r="AC33" s="49" t="str">
        <f>IF((ScoreStroke!AC36-deltavsPar!$C$4)&gt;=0,(ScoreStroke!AC36-deltavsPar!$C$4),"  ")</f>
        <v>  </v>
      </c>
      <c r="AD33" s="49" t="str">
        <f>IF((ScoreStroke!AD36-deltavsPar!$C$4)&gt;=0,(ScoreStroke!AD36-deltavsPar!$C$4),"  ")</f>
        <v>  </v>
      </c>
      <c r="AE33" s="49" t="str">
        <f>IF((ScoreStroke!AE36-deltavsPar!$C$4)&gt;=0,(ScoreStroke!AE36-deltavsPar!$C$4),"  ")</f>
        <v>  </v>
      </c>
      <c r="AF33" s="49" t="str">
        <f>IF((ScoreStroke!AF36-deltavsPar!$C$4)&gt;=0,(ScoreStroke!AF36-deltavsPar!$C$4),"  ")</f>
        <v>  </v>
      </c>
      <c r="AG33" s="49" t="str">
        <f>IF((ScoreStroke!AG36-deltavsPar!$C$4)&gt;=0,(ScoreStroke!AG36-deltavsPar!$C$4),"  ")</f>
        <v>  </v>
      </c>
      <c r="AH33" s="49" t="str">
        <f>IF((ScoreStroke!AH36-deltavsPar!$C$4)&gt;=0,(ScoreStroke!AH36-deltavsPar!$C$4),"  ")</f>
        <v>  </v>
      </c>
      <c r="AI33" s="49" t="str">
        <f>IF((ScoreStroke!AI36-deltavsPar!$C$4)&gt;=0,(ScoreStroke!AI36-deltavsPar!$C$4),"  ")</f>
        <v>  </v>
      </c>
      <c r="AJ33" s="49" t="str">
        <f>IF((ScoreStroke!AJ36-deltavsPar!$C$4)&gt;=0,(ScoreStroke!AJ36-deltavsPar!$C$4),"  ")</f>
        <v>  </v>
      </c>
      <c r="AK33" s="49" t="str">
        <f>IF((ScoreStroke!AK36-deltavsPar!$C$4)&gt;=0,(ScoreStroke!AK36-deltavsPar!$C$4),"  ")</f>
        <v>  </v>
      </c>
      <c r="AL33" s="49" t="str">
        <f>IF((ScoreStroke!AL36-deltavsPar!$C$4)&gt;=0,(ScoreStroke!AL36-deltavsPar!$C$4),"  ")</f>
        <v>  </v>
      </c>
      <c r="AM33" s="49" t="str">
        <f>IF((ScoreStroke!AM36-deltavsPar!$C$4)&gt;=0,(ScoreStroke!AM36-deltavsPar!$C$4),"  ")</f>
        <v>  </v>
      </c>
      <c r="AN33" s="49" t="str">
        <f>IF((ScoreStroke!AN36-deltavsPar!$C$4)&gt;=0,(ScoreStroke!AN36-deltavsPar!$C$4),"  ")</f>
        <v>  </v>
      </c>
      <c r="AO33" s="49" t="str">
        <f>IF((ScoreStroke!AO36-deltavsPar!$C$4)&gt;=0,(ScoreStroke!AO36-deltavsPar!$C$4),"  ")</f>
        <v>  </v>
      </c>
      <c r="AP33" s="49" t="str">
        <f>IF((ScoreStroke!AP36-deltavsPar!$C$4)&gt;=0,(ScoreStroke!AP36-deltavsPar!$C$4),"  ")</f>
        <v>  </v>
      </c>
      <c r="AQ33" s="49" t="str">
        <f>IF((ScoreStroke!AQ36-deltavsPar!$C$4)&gt;=0,(ScoreStroke!AQ36-deltavsPar!$C$4),"  ")</f>
        <v>  </v>
      </c>
      <c r="AR33" s="49">
        <f>IF((ScoreStroke!AR36-deltavsPar!$C$4)&gt;=0,(ScoreStroke!AR36-deltavsPar!$C$4),"  ")</f>
        <v>35</v>
      </c>
      <c r="AS33" s="49">
        <f>IF((ScoreStroke!AS36-deltavsPar!$C$4)&gt;=0,(ScoreStroke!AS36-deltavsPar!$C$4),"  ")</f>
        <v>28</v>
      </c>
      <c r="AT33" s="49">
        <f>IF((ScoreStroke!AT36-deltavsPar!$C$4)&gt;=0,(ScoreStroke!AT36-deltavsPar!$C$4),"  ")</f>
        <v>30</v>
      </c>
      <c r="AU33" s="49">
        <f>IF((ScoreStroke!AU36-deltavsPar!$C$4)&gt;=0,(ScoreStroke!AU36-deltavsPar!$C$4),"  ")</f>
        <v>22</v>
      </c>
      <c r="AV33" s="49" t="str">
        <f>IF((ScoreStroke!AV36-deltavsPar!$C$4)&gt;=0,(ScoreStroke!AV36-deltavsPar!$C$4),"  ")</f>
        <v>  </v>
      </c>
      <c r="AW33" s="49" t="str">
        <f>IF((ScoreStroke!AW36-deltavsPar!$C$4)&gt;=0,(ScoreStroke!AW36-deltavsPar!$C$4),"  ")</f>
        <v>  </v>
      </c>
      <c r="AX33" s="49" t="str">
        <f>IF((ScoreStroke!AX36-deltavsPar!$C$4)&gt;=0,(ScoreStroke!AX36-deltavsPar!$C$4),"  ")</f>
        <v>  </v>
      </c>
      <c r="AY33" s="49" t="str">
        <f>IF((ScoreStroke!AY36-deltavsPar!$C$4)&gt;=0,(ScoreStroke!AY36-deltavsPar!$C$4),"  ")</f>
        <v>  </v>
      </c>
      <c r="AZ33" s="49" t="str">
        <f>IF((ScoreStroke!AZ36-deltavsPar!$C$4)&gt;=0,(ScoreStroke!AZ36-deltavsPar!$C$4),"  ")</f>
        <v>  </v>
      </c>
      <c r="BA33" s="49" t="s">
        <v>1</v>
      </c>
      <c r="BB33" s="49" t="str">
        <f>IF((ScoreStroke!BB36-deltavsPar!$C$4)&gt;=0,(ScoreStroke!BB36-deltavsPar!$C$4),"  ")</f>
        <v>  </v>
      </c>
      <c r="BC33" s="49" t="str">
        <f>IF((ScoreStroke!BC36-deltavsPar!$C$4)&gt;=0,(ScoreStroke!BC36-deltavsPar!$C$4),"  ")</f>
        <v>  </v>
      </c>
      <c r="BD33" s="4"/>
      <c r="BE33" s="4"/>
    </row>
    <row r="34" spans="2:57" ht="15">
      <c r="B34" s="7">
        <v>42233</v>
      </c>
      <c r="C34" s="49">
        <f>IF((ScoreStroke!C37-deltavsPar!$C$4)&gt;=0,(ScoreStroke!C37-deltavsPar!$C$4),"  ")</f>
        <v>25</v>
      </c>
      <c r="D34" s="49">
        <f>IF((ScoreStroke!D37-deltavsPar!$C$4)&gt;=0,(ScoreStroke!D37-deltavsPar!$C$4),"  ")</f>
        <v>26</v>
      </c>
      <c r="E34" s="49">
        <f>IF((ScoreStroke!E37-deltavsPar!$C$4)&gt;=0,(ScoreStroke!E37-deltavsPar!$C$4),"  ")</f>
        <v>30</v>
      </c>
      <c r="F34" s="49" t="str">
        <f>IF((ScoreStroke!F37-deltavsPar!$C$4)&gt;=0,(ScoreStroke!F37-deltavsPar!$C$4),"  ")</f>
        <v>  </v>
      </c>
      <c r="G34" s="49" t="str">
        <f>IF((ScoreStroke!G37-deltavsPar!$C$4)&gt;=0,(ScoreStroke!G37-deltavsPar!$C$4),"  ")</f>
        <v>  </v>
      </c>
      <c r="H34" s="49">
        <f>IF((ScoreStroke!H37-deltavsPar!$C$4)&gt;=0,(ScoreStroke!H37-deltavsPar!$C$4),"  ")</f>
        <v>40</v>
      </c>
      <c r="I34" s="49">
        <f>IF((ScoreStroke!I37-deltavsPar!$C$4)&gt;=0,(ScoreStroke!I37-deltavsPar!$C$4),"  ")</f>
        <v>33</v>
      </c>
      <c r="J34" s="49" t="str">
        <f>IF((ScoreStroke!J37-deltavsPar!$C$4)&gt;=0,(ScoreStroke!J37-deltavsPar!$C$4),"  ")</f>
        <v>  </v>
      </c>
      <c r="K34" s="49" t="str">
        <f>IF((ScoreStroke!K37-deltavsPar!$C$4)&gt;=0,(ScoreStroke!K37-deltavsPar!$C$4),"  ")</f>
        <v>  </v>
      </c>
      <c r="L34" s="49">
        <f>IF((ScoreStroke!L37-deltavsPar!$C$4)&gt;=0,(ScoreStroke!L37-deltavsPar!$C$4),"  ")</f>
        <v>34</v>
      </c>
      <c r="M34" s="49" t="str">
        <f>IF((ScoreStroke!M37-deltavsPar!$C$4)&gt;=0,(ScoreStroke!M37-deltavsPar!$C$4),"  ")</f>
        <v>  </v>
      </c>
      <c r="N34" s="49">
        <f>IF((ScoreStroke!N37-deltavsPar!$C$4)&gt;=0,(ScoreStroke!N37-deltavsPar!$C$4),"  ")</f>
        <v>30</v>
      </c>
      <c r="O34" s="49" t="str">
        <f>IF((ScoreStroke!O37-deltavsPar!$C$4)&gt;=0,(ScoreStroke!O37-deltavsPar!$C$4),"  ")</f>
        <v>  </v>
      </c>
      <c r="P34" s="49" t="str">
        <f>IF((ScoreStroke!P37-deltavsPar!$C$4)&gt;=0,(ScoreStroke!P37-deltavsPar!$C$4),"  ")</f>
        <v>  </v>
      </c>
      <c r="Q34" s="49" t="str">
        <f>IF((ScoreStroke!Q37-deltavsPar!$C$4)&gt;=0,(ScoreStroke!Q37-deltavsPar!$C$4),"  ")</f>
        <v>  </v>
      </c>
      <c r="R34" s="49" t="str">
        <f>IF((ScoreStroke!R37-deltavsPar!$C$4)&gt;=0,(ScoreStroke!R37-deltavsPar!$C$4),"  ")</f>
        <v>  </v>
      </c>
      <c r="S34" s="49">
        <f>IF((ScoreStroke!S37-deltavsPar!$C$4)&gt;=0,(ScoreStroke!S37-deltavsPar!$C$4),"  ")</f>
        <v>20</v>
      </c>
      <c r="T34" s="49" t="str">
        <f>IF((ScoreStroke!T37-deltavsPar!$C$4)&gt;=0,(ScoreStroke!T37-deltavsPar!$C$4),"  ")</f>
        <v>  </v>
      </c>
      <c r="U34" s="49">
        <f>IF((ScoreStroke!U37-deltavsPar!$C$4)&gt;=0,(ScoreStroke!U37-deltavsPar!$C$4),"  ")</f>
        <v>30</v>
      </c>
      <c r="V34" s="49" t="str">
        <f>IF((ScoreStroke!V37-deltavsPar!$C$4)&gt;=0,(ScoreStroke!V37-deltavsPar!$C$4),"  ")</f>
        <v>  </v>
      </c>
      <c r="W34" s="49" t="str">
        <f>IF((ScoreStroke!W37-deltavsPar!$C$4)&gt;=0,(ScoreStroke!W37-deltavsPar!$C$4),"  ")</f>
        <v>  </v>
      </c>
      <c r="X34" s="49" t="str">
        <f>IF((ScoreStroke!X37-deltavsPar!$C$4)&gt;=0,(ScoreStroke!X37-deltavsPar!$C$4),"  ")</f>
        <v>  </v>
      </c>
      <c r="Y34" s="49" t="str">
        <f>IF((ScoreStroke!Y37-deltavsPar!$C$4)&gt;=0,(ScoreStroke!Y37-deltavsPar!$C$4),"  ")</f>
        <v>  </v>
      </c>
      <c r="Z34" s="49" t="str">
        <f>IF((ScoreStroke!Z37-deltavsPar!$C$4)&gt;=0,(ScoreStroke!Z37-deltavsPar!$C$4),"  ")</f>
        <v>  </v>
      </c>
      <c r="AA34" s="49" t="str">
        <f>IF((ScoreStroke!AA37-deltavsPar!$C$4)&gt;=0,(ScoreStroke!AA37-deltavsPar!$C$4),"  ")</f>
        <v>  </v>
      </c>
      <c r="AB34" s="49" t="str">
        <f>IF((ScoreStroke!AB37-deltavsPar!$C$4)&gt;=0,(ScoreStroke!AB37-deltavsPar!$C$4),"  ")</f>
        <v>  </v>
      </c>
      <c r="AC34" s="49" t="str">
        <f>IF((ScoreStroke!AC37-deltavsPar!$C$4)&gt;=0,(ScoreStroke!AC37-deltavsPar!$C$4),"  ")</f>
        <v>  </v>
      </c>
      <c r="AD34" s="49" t="str">
        <f>IF((ScoreStroke!AD37-deltavsPar!$C$4)&gt;=0,(ScoreStroke!AD37-deltavsPar!$C$4),"  ")</f>
        <v>  </v>
      </c>
      <c r="AE34" s="49" t="str">
        <f>IF((ScoreStroke!AE37-deltavsPar!$C$4)&gt;=0,(ScoreStroke!AE37-deltavsPar!$C$4),"  ")</f>
        <v>  </v>
      </c>
      <c r="AF34" s="49" t="str">
        <f>IF((ScoreStroke!AF37-deltavsPar!$C$4)&gt;=0,(ScoreStroke!AF37-deltavsPar!$C$4),"  ")</f>
        <v>  </v>
      </c>
      <c r="AG34" s="49" t="str">
        <f>IF((ScoreStroke!AG37-deltavsPar!$C$4)&gt;=0,(ScoreStroke!AG37-deltavsPar!$C$4),"  ")</f>
        <v>  </v>
      </c>
      <c r="AH34" s="49" t="str">
        <f>IF((ScoreStroke!AH37-deltavsPar!$C$4)&gt;=0,(ScoreStroke!AH37-deltavsPar!$C$4),"  ")</f>
        <v>  </v>
      </c>
      <c r="AI34" s="49" t="str">
        <f>IF((ScoreStroke!AI37-deltavsPar!$C$4)&gt;=0,(ScoreStroke!AI37-deltavsPar!$C$4),"  ")</f>
        <v>  </v>
      </c>
      <c r="AJ34" s="49" t="str">
        <f>IF((ScoreStroke!AJ37-deltavsPar!$C$4)&gt;=0,(ScoreStroke!AJ37-deltavsPar!$C$4),"  ")</f>
        <v>  </v>
      </c>
      <c r="AK34" s="49" t="str">
        <f>IF((ScoreStroke!AK37-deltavsPar!$C$4)&gt;=0,(ScoreStroke!AK37-deltavsPar!$C$4),"  ")</f>
        <v>  </v>
      </c>
      <c r="AL34" s="49" t="str">
        <f>IF((ScoreStroke!AL37-deltavsPar!$C$4)&gt;=0,(ScoreStroke!AL37-deltavsPar!$C$4),"  ")</f>
        <v>  </v>
      </c>
      <c r="AM34" s="49" t="str">
        <f>IF((ScoreStroke!AM37-deltavsPar!$C$4)&gt;=0,(ScoreStroke!AM37-deltavsPar!$C$4),"  ")</f>
        <v>  </v>
      </c>
      <c r="AN34" s="49" t="str">
        <f>IF((ScoreStroke!AN37-deltavsPar!$C$4)&gt;=0,(ScoreStroke!AN37-deltavsPar!$C$4),"  ")</f>
        <v>  </v>
      </c>
      <c r="AO34" s="49" t="str">
        <f>IF((ScoreStroke!AO37-deltavsPar!$C$4)&gt;=0,(ScoreStroke!AO37-deltavsPar!$C$4),"  ")</f>
        <v>  </v>
      </c>
      <c r="AP34" s="49" t="str">
        <f>IF((ScoreStroke!AP37-deltavsPar!$C$4)&gt;=0,(ScoreStroke!AP37-deltavsPar!$C$4),"  ")</f>
        <v>  </v>
      </c>
      <c r="AQ34" s="49" t="str">
        <f>IF((ScoreStroke!AQ37-deltavsPar!$C$4)&gt;=0,(ScoreStroke!AQ37-deltavsPar!$C$4),"  ")</f>
        <v>  </v>
      </c>
      <c r="AR34" s="49">
        <f>IF((ScoreStroke!AR37-deltavsPar!$C$4)&gt;=0,(ScoreStroke!AR37-deltavsPar!$C$4),"  ")</f>
        <v>42</v>
      </c>
      <c r="AS34" s="49" t="str">
        <f>IF((ScoreStroke!AS37-deltavsPar!$C$4)&gt;=0,(ScoreStroke!AS37-deltavsPar!$C$4),"  ")</f>
        <v>  </v>
      </c>
      <c r="AT34" s="49">
        <f>IF((ScoreStroke!AT37-deltavsPar!$C$4)&gt;=0,(ScoreStroke!AT37-deltavsPar!$C$4),"  ")</f>
        <v>32</v>
      </c>
      <c r="AU34" s="49" t="str">
        <f>IF((ScoreStroke!AU37-deltavsPar!$C$4)&gt;=0,(ScoreStroke!AU37-deltavsPar!$C$4),"  ")</f>
        <v>  </v>
      </c>
      <c r="AV34" s="49">
        <f>IF((ScoreStroke!AV37-deltavsPar!$C$4)&gt;=0,(ScoreStroke!AV37-deltavsPar!$C$4),"  ")</f>
        <v>17</v>
      </c>
      <c r="AW34" s="49" t="str">
        <f>IF((ScoreStroke!AW37-deltavsPar!$C$4)&gt;=0,(ScoreStroke!AW37-deltavsPar!$C$4),"  ")</f>
        <v>  </v>
      </c>
      <c r="AX34" s="49" t="str">
        <f>IF((ScoreStroke!AX37-deltavsPar!$C$4)&gt;=0,(ScoreStroke!AX37-deltavsPar!$C$4),"  ")</f>
        <v>  </v>
      </c>
      <c r="AY34" s="49" t="str">
        <f>IF((ScoreStroke!AY37-deltavsPar!$C$4)&gt;=0,(ScoreStroke!AY37-deltavsPar!$C$4),"  ")</f>
        <v>  </v>
      </c>
      <c r="AZ34" s="49" t="str">
        <f>IF((ScoreStroke!AZ37-deltavsPar!$C$4)&gt;=0,(ScoreStroke!AZ37-deltavsPar!$C$4),"  ")</f>
        <v>  </v>
      </c>
      <c r="BA34" s="49" t="str">
        <f>IF((ScoreStroke!BA37-deltavsPar!$C$4)&gt;=0,(ScoreStroke!BA37-deltavsPar!$C$4),"  ")</f>
        <v>  </v>
      </c>
      <c r="BB34" s="49" t="str">
        <f>IF((ScoreStroke!BB37-deltavsPar!$C$4)&gt;=0,(ScoreStroke!BB37-deltavsPar!$C$4),"  ")</f>
        <v>  </v>
      </c>
      <c r="BC34" s="49"/>
      <c r="BD34" s="49"/>
      <c r="BE34" s="49"/>
    </row>
    <row r="35" spans="2:57" ht="15">
      <c r="B35" s="7">
        <v>42240</v>
      </c>
      <c r="C35" s="49">
        <f>IF((ScoreStroke!C38-deltavsPar!$C$4)&gt;=0,(ScoreStroke!C38-deltavsPar!$C$4),"  ")</f>
        <v>38</v>
      </c>
      <c r="D35" s="49">
        <f>IF((ScoreStroke!D38-deltavsPar!$C$4)&gt;=0,(ScoreStroke!D38-deltavsPar!$C$4),"  ")</f>
        <v>30</v>
      </c>
      <c r="E35" s="49">
        <f>IF((ScoreStroke!E38-deltavsPar!$C$4)&gt;=0,(ScoreStroke!E38-deltavsPar!$C$4),"  ")</f>
        <v>35</v>
      </c>
      <c r="F35" s="49" t="str">
        <f>IF((ScoreStroke!F38-deltavsPar!$C$4)&gt;=0,(ScoreStroke!F38-deltavsPar!$C$4),"  ")</f>
        <v>  </v>
      </c>
      <c r="G35" s="49" t="str">
        <f>IF((ScoreStroke!G38-deltavsPar!$C$4)&gt;=0,(ScoreStroke!G38-deltavsPar!$C$4),"  ")</f>
        <v>  </v>
      </c>
      <c r="H35" s="49">
        <f>IF((ScoreStroke!H38-deltavsPar!$C$4)&gt;=0,(ScoreStroke!H38-deltavsPar!$C$4),"  ")</f>
        <v>33</v>
      </c>
      <c r="I35" s="49" t="str">
        <f>IF((ScoreStroke!I38-deltavsPar!$C$4)&gt;=0,(ScoreStroke!I38-deltavsPar!$C$4),"  ")</f>
        <v>  </v>
      </c>
      <c r="J35" s="49" t="str">
        <f>IF((ScoreStroke!J38-deltavsPar!$C$4)&gt;=0,(ScoreStroke!J38-deltavsPar!$C$4),"  ")</f>
        <v>  </v>
      </c>
      <c r="K35" s="49" t="str">
        <f>IF((ScoreStroke!K38-deltavsPar!$C$4)&gt;=0,(ScoreStroke!K38-deltavsPar!$C$4),"  ")</f>
        <v>  </v>
      </c>
      <c r="L35" s="49">
        <f>IF((ScoreStroke!L38-deltavsPar!$C$4)&gt;=0,(ScoreStroke!L38-deltavsPar!$C$4),"  ")</f>
        <v>39</v>
      </c>
      <c r="M35" s="49" t="str">
        <f>IF((ScoreStroke!M38-deltavsPar!$C$4)&gt;=0,(ScoreStroke!M38-deltavsPar!$C$4),"  ")</f>
        <v>  </v>
      </c>
      <c r="N35" s="49">
        <f>IF((ScoreStroke!N38-deltavsPar!$C$4)&gt;=0,(ScoreStroke!N38-deltavsPar!$C$4),"  ")</f>
        <v>26</v>
      </c>
      <c r="O35" s="49" t="str">
        <f>IF((ScoreStroke!O38-deltavsPar!$C$4)&gt;=0,(ScoreStroke!O38-deltavsPar!$C$4),"  ")</f>
        <v>  </v>
      </c>
      <c r="P35" s="49" t="str">
        <f>IF((ScoreStroke!P38-deltavsPar!$C$4)&gt;=0,(ScoreStroke!P38-deltavsPar!$C$4),"  ")</f>
        <v>  </v>
      </c>
      <c r="Q35" s="49" t="str">
        <f>IF((ScoreStroke!Q38-deltavsPar!$C$4)&gt;=0,(ScoreStroke!Q38-deltavsPar!$C$4),"  ")</f>
        <v>  </v>
      </c>
      <c r="R35" s="49" t="str">
        <f>IF((ScoreStroke!R38-deltavsPar!$C$4)&gt;=0,(ScoreStroke!R38-deltavsPar!$C$4),"  ")</f>
        <v>  </v>
      </c>
      <c r="S35" s="49" t="str">
        <f>IF((ScoreStroke!S38-deltavsPar!$C$4)&gt;=0,(ScoreStroke!S38-deltavsPar!$C$4),"  ")</f>
        <v>  </v>
      </c>
      <c r="T35" s="49" t="str">
        <f>IF((ScoreStroke!T38-deltavsPar!$C$4)&gt;=0,(ScoreStroke!T38-deltavsPar!$C$4),"  ")</f>
        <v>  </v>
      </c>
      <c r="U35" s="49">
        <f>IF((ScoreStroke!U38-deltavsPar!$C$4)&gt;=0,(ScoreStroke!U38-deltavsPar!$C$4),"  ")</f>
        <v>30</v>
      </c>
      <c r="V35" s="49" t="str">
        <f>IF((ScoreStroke!V38-deltavsPar!$C$4)&gt;=0,(ScoreStroke!V38-deltavsPar!$C$4),"  ")</f>
        <v>  </v>
      </c>
      <c r="W35" s="49" t="str">
        <f>IF((ScoreStroke!W38-deltavsPar!$C$4)&gt;=0,(ScoreStroke!W38-deltavsPar!$C$4),"  ")</f>
        <v>  </v>
      </c>
      <c r="X35" s="49" t="str">
        <f>IF((ScoreStroke!X38-deltavsPar!$C$4)&gt;=0,(ScoreStroke!X38-deltavsPar!$C$4),"  ")</f>
        <v>  </v>
      </c>
      <c r="Y35" s="49">
        <f>IF((ScoreStroke!Y38-deltavsPar!$C$4)&gt;=0,(ScoreStroke!Y38-deltavsPar!$C$4),"  ")</f>
        <v>23</v>
      </c>
      <c r="Z35" s="49" t="str">
        <f>IF((ScoreStroke!Z38-deltavsPar!$C$4)&gt;=0,(ScoreStroke!Z38-deltavsPar!$C$4),"  ")</f>
        <v>  </v>
      </c>
      <c r="AA35" s="49" t="str">
        <f>IF((ScoreStroke!AA38-deltavsPar!$C$4)&gt;=0,(ScoreStroke!AA38-deltavsPar!$C$4),"  ")</f>
        <v>  </v>
      </c>
      <c r="AB35" s="49" t="str">
        <f>IF((ScoreStroke!AB38-deltavsPar!$C$4)&gt;=0,(ScoreStroke!AB38-deltavsPar!$C$4),"  ")</f>
        <v>  </v>
      </c>
      <c r="AC35" s="49" t="str">
        <f>IF((ScoreStroke!AC38-deltavsPar!$C$4)&gt;=0,(ScoreStroke!AC38-deltavsPar!$C$4),"  ")</f>
        <v>  </v>
      </c>
      <c r="AD35" s="49" t="str">
        <f>IF((ScoreStroke!AD38-deltavsPar!$C$4)&gt;=0,(ScoreStroke!AD38-deltavsPar!$C$4),"  ")</f>
        <v>  </v>
      </c>
      <c r="AE35" s="49" t="str">
        <f>IF((ScoreStroke!AE38-deltavsPar!$C$4)&gt;=0,(ScoreStroke!AE38-deltavsPar!$C$4),"  ")</f>
        <v>  </v>
      </c>
      <c r="AF35" s="49" t="str">
        <f>IF((ScoreStroke!AF38-deltavsPar!$C$4)&gt;=0,(ScoreStroke!AF38-deltavsPar!$C$4),"  ")</f>
        <v>  </v>
      </c>
      <c r="AG35" s="49" t="str">
        <f>IF((ScoreStroke!AG38-deltavsPar!$C$4)&gt;=0,(ScoreStroke!AG38-deltavsPar!$C$4),"  ")</f>
        <v>  </v>
      </c>
      <c r="AH35" s="49" t="str">
        <f>IF((ScoreStroke!AH38-deltavsPar!$C$4)&gt;=0,(ScoreStroke!AH38-deltavsPar!$C$4),"  ")</f>
        <v>  </v>
      </c>
      <c r="AI35" s="49">
        <f>IF((ScoreStroke!AI38-deltavsPar!$C$4)&gt;=0,(ScoreStroke!AI38-deltavsPar!$C$4),"  ")</f>
        <v>29</v>
      </c>
      <c r="AJ35" s="49" t="str">
        <f>IF((ScoreStroke!AJ38-deltavsPar!$C$4)&gt;=0,(ScoreStroke!AJ38-deltavsPar!$C$4),"  ")</f>
        <v>  </v>
      </c>
      <c r="AK35" s="49" t="str">
        <f>IF((ScoreStroke!AK38-deltavsPar!$C$4)&gt;=0,(ScoreStroke!AK38-deltavsPar!$C$4),"  ")</f>
        <v>  </v>
      </c>
      <c r="AL35" s="49" t="str">
        <f>IF((ScoreStroke!AL38-deltavsPar!$C$4)&gt;=0,(ScoreStroke!AL38-deltavsPar!$C$4),"  ")</f>
        <v>  </v>
      </c>
      <c r="AM35" s="49" t="str">
        <f>IF((ScoreStroke!AM38-deltavsPar!$C$4)&gt;=0,(ScoreStroke!AM38-deltavsPar!$C$4),"  ")</f>
        <v>  </v>
      </c>
      <c r="AN35" s="49" t="str">
        <f>IF((ScoreStroke!AN38-deltavsPar!$C$4)&gt;=0,(ScoreStroke!AN38-deltavsPar!$C$4),"  ")</f>
        <v>  </v>
      </c>
      <c r="AO35" s="49" t="str">
        <f>IF((ScoreStroke!AO38-deltavsPar!$C$4)&gt;=0,(ScoreStroke!AO38-deltavsPar!$C$4),"  ")</f>
        <v>  </v>
      </c>
      <c r="AP35" s="49" t="str">
        <f>IF((ScoreStroke!AP38-deltavsPar!$C$4)&gt;=0,(ScoreStroke!AP38-deltavsPar!$C$4),"  ")</f>
        <v>  </v>
      </c>
      <c r="AQ35" s="49" t="str">
        <f>IF((ScoreStroke!AQ38-deltavsPar!$C$4)&gt;=0,(ScoreStroke!AQ38-deltavsPar!$C$4),"  ")</f>
        <v>  </v>
      </c>
      <c r="AR35" s="49" t="str">
        <f>IF((ScoreStroke!AR38-deltavsPar!$C$4)&gt;=0,(ScoreStroke!AR38-deltavsPar!$C$4),"  ")</f>
        <v>  </v>
      </c>
      <c r="AS35" s="49" t="str">
        <f>IF((ScoreStroke!AS38-deltavsPar!$C$4)&gt;=0,(ScoreStroke!AS38-deltavsPar!$C$4),"  ")</f>
        <v>  </v>
      </c>
      <c r="AT35" s="49">
        <f>IF((ScoreStroke!AT38-deltavsPar!$C$4)&gt;=0,(ScoreStroke!AT38-deltavsPar!$C$4),"  ")</f>
        <v>28</v>
      </c>
      <c r="AU35" s="49" t="str">
        <f>IF((ScoreStroke!AU38-deltavsPar!$C$4)&gt;=0,(ScoreStroke!AU38-deltavsPar!$C$4),"  ")</f>
        <v>  </v>
      </c>
      <c r="AV35" s="49" t="str">
        <f>IF((ScoreStroke!AV38-deltavsPar!$C$4)&gt;=0,(ScoreStroke!AV38-deltavsPar!$C$4),"  ")</f>
        <v>  </v>
      </c>
      <c r="AW35" s="49">
        <f>IF((ScoreStroke!AW38-deltavsPar!$C$4)&gt;=0,(ScoreStroke!AW38-deltavsPar!$C$4),"  ")</f>
        <v>52</v>
      </c>
      <c r="AX35" s="49" t="str">
        <f>IF((ScoreStroke!AX38-deltavsPar!$C$4)&gt;=0,(ScoreStroke!AX38-deltavsPar!$C$4),"  ")</f>
        <v>  </v>
      </c>
      <c r="AY35" s="49" t="str">
        <f>IF((ScoreStroke!AY38-deltavsPar!$C$4)&gt;=0,(ScoreStroke!AY38-deltavsPar!$C$4),"  ")</f>
        <v>  </v>
      </c>
      <c r="AZ35" s="49" t="str">
        <f>IF((ScoreStroke!AZ38-deltavsPar!$C$4)&gt;=0,(ScoreStroke!AZ38-deltavsPar!$C$4),"  ")</f>
        <v>  </v>
      </c>
      <c r="BA35" s="49" t="str">
        <f>IF((ScoreStroke!BA38-deltavsPar!$C$4)&gt;=0,(ScoreStroke!BA38-deltavsPar!$C$4),"  ")</f>
        <v>  </v>
      </c>
      <c r="BB35" s="49" t="str">
        <f>IF((ScoreStroke!BB38-deltavsPar!$C$4)&gt;=0,(ScoreStroke!BB38-deltavsPar!$C$4),"  ")</f>
        <v>  </v>
      </c>
      <c r="BC35" s="49"/>
      <c r="BD35" s="49"/>
      <c r="BE35" s="49"/>
    </row>
    <row r="36" spans="2:57" ht="15">
      <c r="B36" s="7">
        <v>42247</v>
      </c>
      <c r="C36" s="49">
        <f>IF((ScoreStroke!C39-deltavsPar!$C$4)&gt;=0,(ScoreStroke!C39-deltavsPar!$C$4),"  ")</f>
        <v>27</v>
      </c>
      <c r="D36" s="49" t="str">
        <f>IF((ScoreStroke!D39-deltavsPar!$C$4)&gt;=0,(ScoreStroke!D39-deltavsPar!$C$4),"  ")</f>
        <v>  </v>
      </c>
      <c r="E36" s="49">
        <f>IF((ScoreStroke!E39-deltavsPar!$C$4)&gt;=0,(ScoreStroke!E39-deltavsPar!$C$4),"  ")</f>
        <v>25</v>
      </c>
      <c r="F36" s="49" t="str">
        <f>IF((ScoreStroke!F39-deltavsPar!$C$4)&gt;=0,(ScoreStroke!F39-deltavsPar!$C$4),"  ")</f>
        <v>  </v>
      </c>
      <c r="G36" s="49" t="str">
        <f>IF((ScoreStroke!G39-deltavsPar!$C$4)&gt;=0,(ScoreStroke!G39-deltavsPar!$C$4),"  ")</f>
        <v>  </v>
      </c>
      <c r="H36" s="49" t="str">
        <f>IF((ScoreStroke!H39-deltavsPar!$C$4)&gt;=0,(ScoreStroke!H39-deltavsPar!$C$4),"  ")</f>
        <v>  </v>
      </c>
      <c r="I36" s="49">
        <f>IF((ScoreStroke!I39-deltavsPar!$C$4)&gt;=0,(ScoreStroke!I39-deltavsPar!$C$4),"  ")</f>
        <v>28</v>
      </c>
      <c r="J36" s="49" t="str">
        <f>IF((ScoreStroke!J39-deltavsPar!$C$4)&gt;=0,(ScoreStroke!J39-deltavsPar!$C$4),"  ")</f>
        <v>  </v>
      </c>
      <c r="K36" s="49" t="str">
        <f>IF((ScoreStroke!K39-deltavsPar!$C$4)&gt;=0,(ScoreStroke!K39-deltavsPar!$C$4),"  ")</f>
        <v>  </v>
      </c>
      <c r="L36" s="49">
        <f>IF((ScoreStroke!L39-deltavsPar!$C$4)&gt;=0,(ScoreStroke!L39-deltavsPar!$C$4),"  ")</f>
        <v>35</v>
      </c>
      <c r="M36" s="49" t="str">
        <f>IF((ScoreStroke!M39-deltavsPar!$C$4)&gt;=0,(ScoreStroke!M39-deltavsPar!$C$4),"  ")</f>
        <v>  </v>
      </c>
      <c r="N36" s="49">
        <f>IF((ScoreStroke!N39-deltavsPar!$C$4)&gt;=0,(ScoreStroke!N39-deltavsPar!$C$4),"  ")</f>
        <v>22</v>
      </c>
      <c r="O36" s="49" t="str">
        <f>IF((ScoreStroke!O39-deltavsPar!$C$4)&gt;=0,(ScoreStroke!O39-deltavsPar!$C$4),"  ")</f>
        <v>  </v>
      </c>
      <c r="P36" s="49" t="str">
        <f>IF((ScoreStroke!P39-deltavsPar!$C$4)&gt;=0,(ScoreStroke!P39-deltavsPar!$C$4),"  ")</f>
        <v>  </v>
      </c>
      <c r="Q36" s="49" t="str">
        <f>IF((ScoreStroke!Q39-deltavsPar!$C$4)&gt;=0,(ScoreStroke!Q39-deltavsPar!$C$4),"  ")</f>
        <v>  </v>
      </c>
      <c r="R36" s="49" t="str">
        <f>IF((ScoreStroke!R39-deltavsPar!$C$4)&gt;=0,(ScoreStroke!R39-deltavsPar!$C$4),"  ")</f>
        <v>  </v>
      </c>
      <c r="S36" s="49" t="str">
        <f>IF((ScoreStroke!S39-deltavsPar!$C$4)&gt;=0,(ScoreStroke!S39-deltavsPar!$C$4),"  ")</f>
        <v>  </v>
      </c>
      <c r="T36" s="49" t="str">
        <f>IF((ScoreStroke!T39-deltavsPar!$C$4)&gt;=0,(ScoreStroke!T39-deltavsPar!$C$4),"  ")</f>
        <v>  </v>
      </c>
      <c r="U36" s="49" t="str">
        <f>IF((ScoreStroke!U39-deltavsPar!$C$4)&gt;=0,(ScoreStroke!U39-deltavsPar!$C$4),"  ")</f>
        <v>  </v>
      </c>
      <c r="V36" s="49" t="str">
        <f>IF((ScoreStroke!V39-deltavsPar!$C$4)&gt;=0,(ScoreStroke!V39-deltavsPar!$C$4),"  ")</f>
        <v>  </v>
      </c>
      <c r="W36" s="49" t="str">
        <f>IF((ScoreStroke!W39-deltavsPar!$C$4)&gt;=0,(ScoreStroke!W39-deltavsPar!$C$4),"  ")</f>
        <v>  </v>
      </c>
      <c r="X36" s="49" t="str">
        <f>IF((ScoreStroke!X39-deltavsPar!$C$4)&gt;=0,(ScoreStroke!X39-deltavsPar!$C$4),"  ")</f>
        <v>  </v>
      </c>
      <c r="Y36" s="49" t="str">
        <f>IF((ScoreStroke!Y39-deltavsPar!$C$4)&gt;=0,(ScoreStroke!Y39-deltavsPar!$C$4),"  ")</f>
        <v>  </v>
      </c>
      <c r="Z36" s="49" t="str">
        <f>IF((ScoreStroke!Z39-deltavsPar!$C$4)&gt;=0,(ScoreStroke!Z39-deltavsPar!$C$4),"  ")</f>
        <v>  </v>
      </c>
      <c r="AA36" s="49" t="str">
        <f>IF((ScoreStroke!AA39-deltavsPar!$C$4)&gt;=0,(ScoreStroke!AA39-deltavsPar!$C$4),"  ")</f>
        <v>  </v>
      </c>
      <c r="AB36" s="49" t="str">
        <f>IF((ScoreStroke!AB39-deltavsPar!$C$4)&gt;=0,(ScoreStroke!AB39-deltavsPar!$C$4),"  ")</f>
        <v>  </v>
      </c>
      <c r="AC36" s="49" t="str">
        <f>IF((ScoreStroke!AC39-deltavsPar!$C$4)&gt;=0,(ScoreStroke!AC39-deltavsPar!$C$4),"  ")</f>
        <v>  </v>
      </c>
      <c r="AD36" s="49" t="str">
        <f>IF((ScoreStroke!AD39-deltavsPar!$C$4)&gt;=0,(ScoreStroke!AD39-deltavsPar!$C$4),"  ")</f>
        <v>  </v>
      </c>
      <c r="AE36" s="49" t="str">
        <f>IF((ScoreStroke!AE39-deltavsPar!$C$4)&gt;=0,(ScoreStroke!AE39-deltavsPar!$C$4),"  ")</f>
        <v>  </v>
      </c>
      <c r="AF36" s="49" t="str">
        <f>IF((ScoreStroke!AF39-deltavsPar!$C$4)&gt;=0,(ScoreStroke!AF39-deltavsPar!$C$4),"  ")</f>
        <v>  </v>
      </c>
      <c r="AG36" s="49" t="str">
        <f>IF((ScoreStroke!AG39-deltavsPar!$C$4)&gt;=0,(ScoreStroke!AG39-deltavsPar!$C$4),"  ")</f>
        <v>  </v>
      </c>
      <c r="AH36" s="49" t="str">
        <f>IF((ScoreStroke!AH39-deltavsPar!$C$4)&gt;=0,(ScoreStroke!AH39-deltavsPar!$C$4),"  ")</f>
        <v>  </v>
      </c>
      <c r="AI36" s="49">
        <f>IF((ScoreStroke!AI39-deltavsPar!$C$4)&gt;=0,(ScoreStroke!AI39-deltavsPar!$C$4),"  ")</f>
        <v>25</v>
      </c>
      <c r="AJ36" s="49" t="str">
        <f>IF((ScoreStroke!AJ39-deltavsPar!$C$4)&gt;=0,(ScoreStroke!AJ39-deltavsPar!$C$4),"  ")</f>
        <v>  </v>
      </c>
      <c r="AK36" s="49" t="str">
        <f>IF((ScoreStroke!AK39-deltavsPar!$C$4)&gt;=0,(ScoreStroke!AK39-deltavsPar!$C$4),"  ")</f>
        <v>  </v>
      </c>
      <c r="AL36" s="49" t="str">
        <f>IF((ScoreStroke!AL39-deltavsPar!$C$4)&gt;=0,(ScoreStroke!AL39-deltavsPar!$C$4),"  ")</f>
        <v>  </v>
      </c>
      <c r="AM36" s="49" t="str">
        <f>IF((ScoreStroke!AM39-deltavsPar!$C$4)&gt;=0,(ScoreStroke!AM39-deltavsPar!$C$4),"  ")</f>
        <v>  </v>
      </c>
      <c r="AN36" s="49" t="str">
        <f>IF((ScoreStroke!AN39-deltavsPar!$C$4)&gt;=0,(ScoreStroke!AN39-deltavsPar!$C$4),"  ")</f>
        <v>  </v>
      </c>
      <c r="AO36" s="49" t="str">
        <f>IF((ScoreStroke!AO39-deltavsPar!$C$4)&gt;=0,(ScoreStroke!AO39-deltavsPar!$C$4),"  ")</f>
        <v>  </v>
      </c>
      <c r="AP36" s="49" t="str">
        <f>IF((ScoreStroke!AP39-deltavsPar!$C$4)&gt;=0,(ScoreStroke!AP39-deltavsPar!$C$4),"  ")</f>
        <v>  </v>
      </c>
      <c r="AQ36" s="49">
        <f>IF((ScoreStroke!AQ39-deltavsPar!$C$4)&gt;=0,(ScoreStroke!AQ39-deltavsPar!$C$4),"  ")</f>
        <v>36</v>
      </c>
      <c r="AR36" s="49">
        <f>IF((ScoreStroke!AR39-deltavsPar!$C$4)&gt;=0,(ScoreStroke!AR39-deltavsPar!$C$4),"  ")</f>
        <v>27</v>
      </c>
      <c r="AS36" s="49" t="str">
        <f>IF((ScoreStroke!AS39-deltavsPar!$C$4)&gt;=0,(ScoreStroke!AS39-deltavsPar!$C$4),"  ")</f>
        <v>  </v>
      </c>
      <c r="AT36" s="49" t="str">
        <f>IF((ScoreStroke!AT39-deltavsPar!$C$4)&gt;=0,(ScoreStroke!AT39-deltavsPar!$C$4),"  ")</f>
        <v>  </v>
      </c>
      <c r="AU36" s="49" t="str">
        <f>IF((ScoreStroke!AU39-deltavsPar!$C$4)&gt;=0,(ScoreStroke!AU39-deltavsPar!$C$4),"  ")</f>
        <v>  </v>
      </c>
      <c r="AV36" s="49" t="str">
        <f>IF((ScoreStroke!AV39-deltavsPar!$C$4)&gt;=0,(ScoreStroke!AV39-deltavsPar!$C$4),"  ")</f>
        <v>  </v>
      </c>
      <c r="AW36" s="49" t="str">
        <f>IF((ScoreStroke!AW39-deltavsPar!$C$4)&gt;=0,(ScoreStroke!AW39-deltavsPar!$C$4),"  ")</f>
        <v>  </v>
      </c>
      <c r="AX36" s="49" t="str">
        <f>IF((ScoreStroke!AX39-deltavsPar!$C$4)&gt;=0,(ScoreStroke!AX39-deltavsPar!$C$4),"  ")</f>
        <v>  </v>
      </c>
      <c r="AY36" s="49" t="str">
        <f>IF((ScoreStroke!AY39-deltavsPar!$C$4)&gt;=0,(ScoreStroke!AY39-deltavsPar!$C$4),"  ")</f>
        <v>  </v>
      </c>
      <c r="AZ36" s="49" t="str">
        <f>IF((ScoreStroke!AZ39-deltavsPar!$C$4)&gt;=0,(ScoreStroke!AZ39-deltavsPar!$C$4),"  ")</f>
        <v>  </v>
      </c>
      <c r="BA36" s="49" t="str">
        <f>IF((ScoreStroke!BA39-deltavsPar!$C$4)&gt;=0,(ScoreStroke!BA39-deltavsPar!$C$4),"  ")</f>
        <v>  </v>
      </c>
      <c r="BB36" s="49" t="str">
        <f>IF((ScoreStroke!BB39-deltavsPar!$C$4)&gt;=0,(ScoreStroke!BB39-deltavsPar!$C$4),"  ")</f>
        <v>  </v>
      </c>
      <c r="BC36" s="49"/>
      <c r="BD36" s="49"/>
      <c r="BE36" s="49"/>
    </row>
    <row r="37" spans="2:57" ht="15">
      <c r="B37" s="7">
        <v>42254</v>
      </c>
      <c r="C37" s="49" t="str">
        <f>IF((ScoreStroke!C40-deltavsPar!$C$4)&gt;=0,(ScoreStroke!C40-deltavsPar!$C$4),"  ")</f>
        <v>  </v>
      </c>
      <c r="D37" s="49">
        <f>IF((ScoreStroke!D40-deltavsPar!$C$4)&gt;=0,(ScoreStroke!D40-deltavsPar!$C$4),"  ")</f>
        <v>23</v>
      </c>
      <c r="E37" s="49" t="str">
        <f>IF((ScoreStroke!E40-deltavsPar!$C$4)&gt;=0,(ScoreStroke!E40-deltavsPar!$C$4),"  ")</f>
        <v>  </v>
      </c>
      <c r="F37" s="49" t="str">
        <f>IF((ScoreStroke!F40-deltavsPar!$C$4)&gt;=0,(ScoreStroke!F40-deltavsPar!$C$4),"  ")</f>
        <v>  </v>
      </c>
      <c r="G37" s="49">
        <f>IF((ScoreStroke!G40-deltavsPar!$C$4)&gt;=0,(ScoreStroke!G40-deltavsPar!$C$4),"  ")</f>
        <v>28</v>
      </c>
      <c r="H37" s="49">
        <f>IF((ScoreStroke!H40-deltavsPar!$C$4)&gt;=0,(ScoreStroke!H40-deltavsPar!$C$4),"  ")</f>
        <v>26</v>
      </c>
      <c r="I37" s="49">
        <f>IF((ScoreStroke!I40-deltavsPar!$C$4)&gt;=0,(ScoreStroke!I40-deltavsPar!$C$4),"  ")</f>
        <v>27</v>
      </c>
      <c r="J37" s="49" t="str">
        <f>IF((ScoreStroke!J40-deltavsPar!$C$4)&gt;=0,(ScoreStroke!J40-deltavsPar!$C$4),"  ")</f>
        <v>  </v>
      </c>
      <c r="K37" s="49" t="str">
        <f>IF((ScoreStroke!K40-deltavsPar!$C$4)&gt;=0,(ScoreStroke!K40-deltavsPar!$C$4),"  ")</f>
        <v>  </v>
      </c>
      <c r="L37" s="49" t="str">
        <f>IF((ScoreStroke!L40-deltavsPar!$C$4)&gt;=0,(ScoreStroke!L40-deltavsPar!$C$4),"  ")</f>
        <v>  </v>
      </c>
      <c r="M37" s="49" t="str">
        <f>IF((ScoreStroke!M40-deltavsPar!$C$4)&gt;=0,(ScoreStroke!M40-deltavsPar!$C$4),"  ")</f>
        <v>  </v>
      </c>
      <c r="N37" s="49" t="str">
        <f>IF((ScoreStroke!N40-deltavsPar!$C$4)&gt;=0,(ScoreStroke!N40-deltavsPar!$C$4),"  ")</f>
        <v>  </v>
      </c>
      <c r="O37" s="49" t="str">
        <f>IF((ScoreStroke!O40-deltavsPar!$C$4)&gt;=0,(ScoreStroke!O40-deltavsPar!$C$4),"  ")</f>
        <v>  </v>
      </c>
      <c r="P37" s="49">
        <f>IF((ScoreStroke!P40-deltavsPar!$C$4)&gt;=0,(ScoreStroke!P40-deltavsPar!$C$4),"  ")</f>
        <v>26</v>
      </c>
      <c r="Q37" s="49" t="str">
        <f>IF((ScoreStroke!Q40-deltavsPar!$C$4)&gt;=0,(ScoreStroke!Q40-deltavsPar!$C$4),"  ")</f>
        <v>  </v>
      </c>
      <c r="R37" s="49" t="str">
        <f>IF((ScoreStroke!R40-deltavsPar!$C$4)&gt;=0,(ScoreStroke!R40-deltavsPar!$C$4),"  ")</f>
        <v>  </v>
      </c>
      <c r="S37" s="49" t="str">
        <f>IF((ScoreStroke!S40-deltavsPar!$C$4)&gt;=0,(ScoreStroke!S40-deltavsPar!$C$4),"  ")</f>
        <v>  </v>
      </c>
      <c r="T37" s="49" t="str">
        <f>IF((ScoreStroke!T40-deltavsPar!$C$4)&gt;=0,(ScoreStroke!T40-deltavsPar!$C$4),"  ")</f>
        <v>  </v>
      </c>
      <c r="U37" s="49" t="str">
        <f>IF((ScoreStroke!U40-deltavsPar!$C$4)&gt;=0,(ScoreStroke!U40-deltavsPar!$C$4),"  ")</f>
        <v>  </v>
      </c>
      <c r="V37" s="49" t="str">
        <f>IF((ScoreStroke!V40-deltavsPar!$C$4)&gt;=0,(ScoreStroke!V40-deltavsPar!$C$4),"  ")</f>
        <v>  </v>
      </c>
      <c r="W37" s="49" t="str">
        <f>IF((ScoreStroke!W40-deltavsPar!$C$4)&gt;=0,(ScoreStroke!W40-deltavsPar!$C$4),"  ")</f>
        <v>  </v>
      </c>
      <c r="X37" s="49" t="str">
        <f>IF((ScoreStroke!X40-deltavsPar!$C$4)&gt;=0,(ScoreStroke!X40-deltavsPar!$C$4),"  ")</f>
        <v>  </v>
      </c>
      <c r="Y37" s="49" t="str">
        <f>IF((ScoreStroke!Y40-deltavsPar!$C$4)&gt;=0,(ScoreStroke!Y40-deltavsPar!$C$4),"  ")</f>
        <v>  </v>
      </c>
      <c r="Z37" s="49" t="str">
        <f>IF((ScoreStroke!Z40-deltavsPar!$C$4)&gt;=0,(ScoreStroke!Z40-deltavsPar!$C$4),"  ")</f>
        <v>  </v>
      </c>
      <c r="AA37" s="49" t="str">
        <f>IF((ScoreStroke!AA40-deltavsPar!$C$4)&gt;=0,(ScoreStroke!AA40-deltavsPar!$C$4),"  ")</f>
        <v>  </v>
      </c>
      <c r="AB37" s="49" t="str">
        <f>IF((ScoreStroke!AB40-deltavsPar!$C$4)&gt;=0,(ScoreStroke!AB40-deltavsPar!$C$4),"  ")</f>
        <v>  </v>
      </c>
      <c r="AC37" s="49" t="str">
        <f>IF((ScoreStroke!AC40-deltavsPar!$C$4)&gt;=0,(ScoreStroke!AC40-deltavsPar!$C$4),"  ")</f>
        <v>  </v>
      </c>
      <c r="AD37" s="49" t="str">
        <f>IF((ScoreStroke!AD40-deltavsPar!$C$4)&gt;=0,(ScoreStroke!AD40-deltavsPar!$C$4),"  ")</f>
        <v>  </v>
      </c>
      <c r="AE37" s="49" t="str">
        <f>IF((ScoreStroke!AE40-deltavsPar!$C$4)&gt;=0,(ScoreStroke!AE40-deltavsPar!$C$4),"  ")</f>
        <v>  </v>
      </c>
      <c r="AF37" s="49" t="str">
        <f>IF((ScoreStroke!AF40-deltavsPar!$C$4)&gt;=0,(ScoreStroke!AF40-deltavsPar!$C$4),"  ")</f>
        <v>  </v>
      </c>
      <c r="AG37" s="49" t="str">
        <f>IF((ScoreStroke!AG40-deltavsPar!$C$4)&gt;=0,(ScoreStroke!AG40-deltavsPar!$C$4),"  ")</f>
        <v>  </v>
      </c>
      <c r="AH37" s="49" t="str">
        <f>IF((ScoreStroke!AH40-deltavsPar!$C$4)&gt;=0,(ScoreStroke!AH40-deltavsPar!$C$4),"  ")</f>
        <v>  </v>
      </c>
      <c r="AI37" s="49">
        <f>IF((ScoreStroke!AI40-deltavsPar!$C$4)&gt;=0,(ScoreStroke!AI40-deltavsPar!$C$4),"  ")</f>
        <v>31</v>
      </c>
      <c r="AJ37" s="49" t="str">
        <f>IF((ScoreStroke!AJ40-deltavsPar!$C$4)&gt;=0,(ScoreStroke!AJ40-deltavsPar!$C$4),"  ")</f>
        <v>  </v>
      </c>
      <c r="AK37" s="49" t="str">
        <f>IF((ScoreStroke!AK40-deltavsPar!$C$4)&gt;=0,(ScoreStroke!AK40-deltavsPar!$C$4),"  ")</f>
        <v>  </v>
      </c>
      <c r="AL37" s="49" t="str">
        <f>IF((ScoreStroke!AL40-deltavsPar!$C$4)&gt;=0,(ScoreStroke!AL40-deltavsPar!$C$4),"  ")</f>
        <v>  </v>
      </c>
      <c r="AM37" s="49">
        <f>IF((ScoreStroke!AM40-deltavsPar!$C$4)&gt;=0,(ScoreStroke!AM40-deltavsPar!$C$4),"  ")</f>
        <v>19</v>
      </c>
      <c r="AN37" s="49" t="str">
        <f>IF((ScoreStroke!AN40-deltavsPar!$C$4)&gt;=0,(ScoreStroke!AN40-deltavsPar!$C$4),"  ")</f>
        <v>  </v>
      </c>
      <c r="AO37" s="49">
        <f>IF((ScoreStroke!AO40-deltavsPar!$C$4)&gt;=0,(ScoreStroke!AO40-deltavsPar!$C$4),"  ")</f>
        <v>30</v>
      </c>
      <c r="AP37" s="49" t="str">
        <f>IF((ScoreStroke!AP40-deltavsPar!$C$4)&gt;=0,(ScoreStroke!AP40-deltavsPar!$C$4),"  ")</f>
        <v>  </v>
      </c>
      <c r="AQ37" s="49" t="str">
        <f>IF((ScoreStroke!AQ40-deltavsPar!$C$4)&gt;=0,(ScoreStroke!AQ40-deltavsPar!$C$4),"  ")</f>
        <v>  </v>
      </c>
      <c r="AR37" s="49" t="str">
        <f>IF((ScoreStroke!AR40-deltavsPar!$C$4)&gt;=0,(ScoreStroke!AR40-deltavsPar!$C$4),"  ")</f>
        <v>  </v>
      </c>
      <c r="AS37" s="49" t="str">
        <f>IF((ScoreStroke!AS40-deltavsPar!$C$4)&gt;=0,(ScoreStroke!AS40-deltavsPar!$C$4),"  ")</f>
        <v>  </v>
      </c>
      <c r="AT37" s="49" t="str">
        <f>IF((ScoreStroke!AT40-deltavsPar!$C$4)&gt;=0,(ScoreStroke!AT40-deltavsPar!$C$4),"  ")</f>
        <v>  </v>
      </c>
      <c r="AU37" s="49" t="str">
        <f>IF((ScoreStroke!AU40-deltavsPar!$C$4)&gt;=0,(ScoreStroke!AU40-deltavsPar!$C$4),"  ")</f>
        <v>  </v>
      </c>
      <c r="AV37" s="49" t="str">
        <f>IF((ScoreStroke!AV40-deltavsPar!$C$4)&gt;=0,(ScoreStroke!AV40-deltavsPar!$C$4),"  ")</f>
        <v>  </v>
      </c>
      <c r="AW37" s="49" t="str">
        <f>IF((ScoreStroke!AW40-deltavsPar!$C$4)&gt;=0,(ScoreStroke!AW40-deltavsPar!$C$4),"  ")</f>
        <v>  </v>
      </c>
      <c r="AX37" s="49" t="str">
        <f>IF((ScoreStroke!AX40-deltavsPar!$C$4)&gt;=0,(ScoreStroke!AX40-deltavsPar!$C$4),"  ")</f>
        <v>  </v>
      </c>
      <c r="AY37" s="49" t="str">
        <f>IF((ScoreStroke!AY40-deltavsPar!$C$4)&gt;=0,(ScoreStroke!AY40-deltavsPar!$C$4),"  ")</f>
        <v>  </v>
      </c>
      <c r="AZ37" s="49" t="str">
        <f>IF((ScoreStroke!AZ40-deltavsPar!$C$4)&gt;=0,(ScoreStroke!AZ40-deltavsPar!$C$4),"  ")</f>
        <v>  </v>
      </c>
      <c r="BA37" s="49" t="str">
        <f>IF((ScoreStroke!BA40-deltavsPar!$C$4)&gt;=0,(ScoreStroke!BA40-deltavsPar!$C$4),"  ")</f>
        <v>  </v>
      </c>
      <c r="BB37" s="49" t="str">
        <f>IF((ScoreStroke!BB40-deltavsPar!$C$4)&gt;=0,(ScoreStroke!BB40-deltavsPar!$C$4),"  ")</f>
        <v>  </v>
      </c>
      <c r="BC37" s="49" t="str">
        <f>IF((ScoreStroke!BC40-deltavsPar!$C$4)&gt;=0,(ScoreStroke!BC40-deltavsPar!$C$4),"  ")</f>
        <v>  </v>
      </c>
      <c r="BD37" s="49"/>
      <c r="BE37" s="49"/>
    </row>
    <row r="38" spans="2:57" ht="15">
      <c r="B38" s="7">
        <v>42261</v>
      </c>
      <c r="C38" s="49">
        <f>IF((ScoreStroke!C41-deltavsPar!$C$4)&gt;=0,(ScoreStroke!C41-deltavsPar!$C$4),"  ")</f>
        <v>34</v>
      </c>
      <c r="D38" s="49">
        <f>IF((ScoreStroke!D41-deltavsPar!$C$4)&gt;=0,(ScoreStroke!D41-deltavsPar!$C$4),"  ")</f>
        <v>43</v>
      </c>
      <c r="E38" s="49">
        <f>IF((ScoreStroke!E41-deltavsPar!$C$4)&gt;=0,(ScoreStroke!E41-deltavsPar!$C$4),"  ")</f>
        <v>30</v>
      </c>
      <c r="F38" s="49" t="str">
        <f>IF((ScoreStroke!F41-deltavsPar!$C$4)&gt;=0,(ScoreStroke!F41-deltavsPar!$C$4),"  ")</f>
        <v>  </v>
      </c>
      <c r="G38" s="49">
        <f>IF((ScoreStroke!G41-deltavsPar!$C$4)&gt;=0,(ScoreStroke!G41-deltavsPar!$C$4),"  ")</f>
        <v>26</v>
      </c>
      <c r="H38" s="49" t="str">
        <f>IF((ScoreStroke!H41-deltavsPar!$C$4)&gt;=0,(ScoreStroke!H41-deltavsPar!$C$4),"  ")</f>
        <v>  </v>
      </c>
      <c r="I38" s="49" t="str">
        <f>IF((ScoreStroke!I41-deltavsPar!$C$4)&gt;=0,(ScoreStroke!I41-deltavsPar!$C$4),"  ")</f>
        <v>  </v>
      </c>
      <c r="J38" s="49" t="str">
        <f>IF((ScoreStroke!J41-deltavsPar!$C$4)&gt;=0,(ScoreStroke!J41-deltavsPar!$C$4),"  ")</f>
        <v>  </v>
      </c>
      <c r="K38" s="49" t="str">
        <f>IF((ScoreStroke!K41-deltavsPar!$C$4)&gt;=0,(ScoreStroke!K41-deltavsPar!$C$4),"  ")</f>
        <v>  </v>
      </c>
      <c r="L38" s="49" t="str">
        <f>IF((ScoreStroke!L41-deltavsPar!$C$4)&gt;=0,(ScoreStroke!L41-deltavsPar!$C$4),"  ")</f>
        <v>  </v>
      </c>
      <c r="M38" s="49" t="str">
        <f>IF((ScoreStroke!M41-deltavsPar!$C$4)&gt;=0,(ScoreStroke!M41-deltavsPar!$C$4),"  ")</f>
        <v>  </v>
      </c>
      <c r="N38" s="49" t="str">
        <f>IF((ScoreStroke!N41-deltavsPar!$C$4)&gt;=0,(ScoreStroke!N41-deltavsPar!$C$4),"  ")</f>
        <v>  </v>
      </c>
      <c r="O38" s="49" t="str">
        <f>IF((ScoreStroke!O41-deltavsPar!$C$4)&gt;=0,(ScoreStroke!O41-deltavsPar!$C$4),"  ")</f>
        <v>  </v>
      </c>
      <c r="P38" s="49">
        <f>IF((ScoreStroke!P41-deltavsPar!$C$4)&gt;=0,(ScoreStroke!P41-deltavsPar!$C$4),"  ")</f>
        <v>29</v>
      </c>
      <c r="Q38" s="49" t="str">
        <f>IF((ScoreStroke!Q41-deltavsPar!$C$4)&gt;=0,(ScoreStroke!Q41-deltavsPar!$C$4),"  ")</f>
        <v>  </v>
      </c>
      <c r="R38" s="49" t="str">
        <f>IF((ScoreStroke!R41-deltavsPar!$C$4)&gt;=0,(ScoreStroke!R41-deltavsPar!$C$4),"  ")</f>
        <v>  </v>
      </c>
      <c r="S38" s="49" t="str">
        <f>IF((ScoreStroke!S41-deltavsPar!$C$4)&gt;=0,(ScoreStroke!S41-deltavsPar!$C$4),"  ")</f>
        <v>  </v>
      </c>
      <c r="T38" s="49" t="str">
        <f>IF((ScoreStroke!T41-deltavsPar!$C$4)&gt;=0,(ScoreStroke!T41-deltavsPar!$C$4),"  ")</f>
        <v>  </v>
      </c>
      <c r="U38" s="49" t="str">
        <f>IF((ScoreStroke!U41-deltavsPar!$C$4)&gt;=0,(ScoreStroke!U41-deltavsPar!$C$4),"  ")</f>
        <v>  </v>
      </c>
      <c r="V38" s="49" t="str">
        <f>IF((ScoreStroke!V41-deltavsPar!$C$4)&gt;=0,(ScoreStroke!V41-deltavsPar!$C$4),"  ")</f>
        <v>  </v>
      </c>
      <c r="W38" s="49" t="str">
        <f>IF((ScoreStroke!W41-deltavsPar!$C$4)&gt;=0,(ScoreStroke!W41-deltavsPar!$C$4),"  ")</f>
        <v>  </v>
      </c>
      <c r="X38" s="49" t="str">
        <f>IF((ScoreStroke!X41-deltavsPar!$C$4)&gt;=0,(ScoreStroke!X41-deltavsPar!$C$4),"  ")</f>
        <v>  </v>
      </c>
      <c r="Y38" s="49" t="str">
        <f>IF((ScoreStroke!Y41-deltavsPar!$C$4)&gt;=0,(ScoreStroke!Y41-deltavsPar!$C$4),"  ")</f>
        <v>  </v>
      </c>
      <c r="Z38" s="49">
        <f>IF((ScoreStroke!Z41-deltavsPar!$C$4)&gt;=0,(ScoreStroke!Z41-deltavsPar!$C$4),"  ")</f>
        <v>36</v>
      </c>
      <c r="AA38" s="49" t="str">
        <f>IF((ScoreStroke!AA41-deltavsPar!$C$4)&gt;=0,(ScoreStroke!AA41-deltavsPar!$C$4),"  ")</f>
        <v>  </v>
      </c>
      <c r="AB38" s="49" t="str">
        <f>IF((ScoreStroke!AB41-deltavsPar!$C$4)&gt;=0,(ScoreStroke!AB41-deltavsPar!$C$4),"  ")</f>
        <v>  </v>
      </c>
      <c r="AC38" s="49" t="str">
        <f>IF((ScoreStroke!AC41-deltavsPar!$C$4)&gt;=0,(ScoreStroke!AC41-deltavsPar!$C$4),"  ")</f>
        <v>  </v>
      </c>
      <c r="AD38" s="49" t="str">
        <f>IF((ScoreStroke!AD41-deltavsPar!$C$4)&gt;=0,(ScoreStroke!AD41-deltavsPar!$C$4),"  ")</f>
        <v>  </v>
      </c>
      <c r="AE38" s="49">
        <f>IF((ScoreStroke!AE41-deltavsPar!$C$4)&gt;=0,(ScoreStroke!AE41-deltavsPar!$C$4),"  ")</f>
        <v>49</v>
      </c>
      <c r="AF38" s="49" t="str">
        <f>IF((ScoreStroke!AF41-deltavsPar!$C$4)&gt;=0,(ScoreStroke!AF41-deltavsPar!$C$4),"  ")</f>
        <v>  </v>
      </c>
      <c r="AG38" s="49" t="str">
        <f>IF((ScoreStroke!AG41-deltavsPar!$C$4)&gt;=0,(ScoreStroke!AG41-deltavsPar!$C$4),"  ")</f>
        <v>  </v>
      </c>
      <c r="AH38" s="49" t="str">
        <f>IF((ScoreStroke!AH41-deltavsPar!$C$4)&gt;=0,(ScoreStroke!AH41-deltavsPar!$C$4),"  ")</f>
        <v>  </v>
      </c>
      <c r="AI38" s="49">
        <f>IF((ScoreStroke!AI41-deltavsPar!$C$4)&gt;=0,(ScoreStroke!AI41-deltavsPar!$C$4),"  ")</f>
        <v>34</v>
      </c>
      <c r="AJ38" s="49" t="str">
        <f>IF((ScoreStroke!AJ41-deltavsPar!$C$4)&gt;=0,(ScoreStroke!AJ41-deltavsPar!$C$4),"  ")</f>
        <v>  </v>
      </c>
      <c r="AK38" s="49" t="str">
        <f>IF((ScoreStroke!AK41-deltavsPar!$C$4)&gt;=0,(ScoreStroke!AK41-deltavsPar!$C$4),"  ")</f>
        <v>  </v>
      </c>
      <c r="AL38" s="49" t="str">
        <f>IF((ScoreStroke!AL41-deltavsPar!$C$4)&gt;=0,(ScoreStroke!AL41-deltavsPar!$C$4),"  ")</f>
        <v>  </v>
      </c>
      <c r="AM38" s="49" t="str">
        <f>IF((ScoreStroke!AM41-deltavsPar!$C$4)&gt;=0,(ScoreStroke!AM41-deltavsPar!$C$4),"  ")</f>
        <v>  </v>
      </c>
      <c r="AN38" s="49" t="str">
        <f>IF((ScoreStroke!AN41-deltavsPar!$C$4)&gt;=0,(ScoreStroke!AN41-deltavsPar!$C$4),"  ")</f>
        <v>  </v>
      </c>
      <c r="AO38" s="49" t="str">
        <f>IF((ScoreStroke!AO41-deltavsPar!$C$4)&gt;=0,(ScoreStroke!AO41-deltavsPar!$C$4),"  ")</f>
        <v>  </v>
      </c>
      <c r="AP38" s="49">
        <f>IF((ScoreStroke!AP41-deltavsPar!$C$4)&gt;=0,(ScoreStroke!AP41-deltavsPar!$C$4),"  ")</f>
        <v>40</v>
      </c>
      <c r="AQ38" s="49">
        <f>IF((ScoreStroke!AQ41-deltavsPar!$C$4)&gt;=0,(ScoreStroke!AQ41-deltavsPar!$C$4),"  ")</f>
        <v>36</v>
      </c>
      <c r="AR38" s="49">
        <f>IF((ScoreStroke!AR41-deltavsPar!$C$4)&gt;=0,(ScoreStroke!AR41-deltavsPar!$C$4),"  ")</f>
        <v>28</v>
      </c>
      <c r="AS38" s="49" t="str">
        <f>IF((ScoreStroke!AS41-deltavsPar!$C$4)&gt;=0,(ScoreStroke!AS41-deltavsPar!$C$4),"  ")</f>
        <v>  </v>
      </c>
      <c r="AT38" s="49" t="str">
        <f>IF((ScoreStroke!AT41-deltavsPar!$C$4)&gt;=0,(ScoreStroke!AT41-deltavsPar!$C$4),"  ")</f>
        <v>  </v>
      </c>
      <c r="AU38" s="49" t="str">
        <f>IF((ScoreStroke!AU41-deltavsPar!$C$4)&gt;=0,(ScoreStroke!AU41-deltavsPar!$C$4),"  ")</f>
        <v>  </v>
      </c>
      <c r="AV38" s="49" t="str">
        <f>IF((ScoreStroke!AV41-deltavsPar!$C$4)&gt;=0,(ScoreStroke!AV41-deltavsPar!$C$4),"  ")</f>
        <v>  </v>
      </c>
      <c r="AW38" s="49" t="str">
        <f>IF((ScoreStroke!AW41-deltavsPar!$C$4)&gt;=0,(ScoreStroke!AW41-deltavsPar!$C$4),"  ")</f>
        <v>  </v>
      </c>
      <c r="AX38" s="49" t="str">
        <f>IF((ScoreStroke!AX41-deltavsPar!$C$4)&gt;=0,(ScoreStroke!AX41-deltavsPar!$C$4),"  ")</f>
        <v>  </v>
      </c>
      <c r="AY38" s="49" t="str">
        <f>IF((ScoreStroke!AY41-deltavsPar!$C$4)&gt;=0,(ScoreStroke!AY41-deltavsPar!$C$4),"  ")</f>
        <v>  </v>
      </c>
      <c r="AZ38" s="49" t="str">
        <f>IF((ScoreStroke!AZ41-deltavsPar!$C$4)&gt;=0,(ScoreStroke!AZ41-deltavsPar!$C$4),"  ")</f>
        <v>  </v>
      </c>
      <c r="BA38" s="49" t="str">
        <f>IF((ScoreStroke!BA41-deltavsPar!$C$4)&gt;=0,(ScoreStroke!BA41-deltavsPar!$C$4),"  ")</f>
        <v>  </v>
      </c>
      <c r="BB38" s="49" t="str">
        <f>IF((ScoreStroke!BB41-deltavsPar!$C$4)&gt;=0,(ScoreStroke!BB41-deltavsPar!$C$4),"  ")</f>
        <v>  </v>
      </c>
      <c r="BC38" s="49" t="str">
        <f>IF((ScoreStroke!BC41-deltavsPar!$C$4)&gt;=0,(ScoreStroke!BC41-deltavsPar!$C$4),"  ")</f>
        <v>  </v>
      </c>
      <c r="BD38" s="49"/>
      <c r="BE38" s="49"/>
    </row>
    <row r="39" spans="2:57" ht="15">
      <c r="B39" s="7">
        <v>42268</v>
      </c>
      <c r="C39" s="49">
        <f>IF((ScoreStroke!C42-deltavsPar!$C$4)&gt;=0,(ScoreStroke!C42-deltavsPar!$C$4),"  ")</f>
        <v>37</v>
      </c>
      <c r="D39" s="49">
        <f>IF((ScoreStroke!D42-deltavsPar!$C$4)&gt;=0,(ScoreStroke!D42-deltavsPar!$C$4),"  ")</f>
        <v>20</v>
      </c>
      <c r="E39" s="49" t="str">
        <f>IF((ScoreStroke!E42-deltavsPar!$C$4)&gt;=0,(ScoreStroke!E42-deltavsPar!$C$4),"  ")</f>
        <v>  </v>
      </c>
      <c r="F39" s="49" t="str">
        <f>IF((ScoreStroke!F42-deltavsPar!$C$4)&gt;=0,(ScoreStroke!F42-deltavsPar!$C$4),"  ")</f>
        <v>  </v>
      </c>
      <c r="G39" s="49">
        <f>IF((ScoreStroke!G42-deltavsPar!$C$4)&gt;=0,(ScoreStroke!G42-deltavsPar!$C$4),"  ")</f>
        <v>24</v>
      </c>
      <c r="H39" s="49" t="str">
        <f>IF((ScoreStroke!H42-deltavsPar!$C$4)&gt;=0,(ScoreStroke!H42-deltavsPar!$C$4),"  ")</f>
        <v>  </v>
      </c>
      <c r="I39" s="49">
        <f>IF((ScoreStroke!I42-deltavsPar!$C$4)&gt;=0,(ScoreStroke!I42-deltavsPar!$C$4),"  ")</f>
        <v>37</v>
      </c>
      <c r="J39" s="49" t="str">
        <f>IF((ScoreStroke!J42-deltavsPar!$C$4)&gt;=0,(ScoreStroke!J42-deltavsPar!$C$4),"  ")</f>
        <v>  </v>
      </c>
      <c r="K39" s="49" t="str">
        <f>IF((ScoreStroke!K42-deltavsPar!$C$4)&gt;=0,(ScoreStroke!K42-deltavsPar!$C$4),"  ")</f>
        <v>  </v>
      </c>
      <c r="L39" s="49">
        <f>IF((ScoreStroke!L42-deltavsPar!$C$4)&gt;=0,(ScoreStroke!L42-deltavsPar!$C$4),"  ")</f>
        <v>43</v>
      </c>
      <c r="M39" s="49">
        <f>IF((ScoreStroke!M42-deltavsPar!$C$4)&gt;=0,(ScoreStroke!M42-deltavsPar!$C$4),"  ")</f>
        <v>6</v>
      </c>
      <c r="N39" s="49">
        <f>IF((ScoreStroke!N42-deltavsPar!$C$4)&gt;=0,(ScoreStroke!N42-deltavsPar!$C$4),"  ")</f>
        <v>21</v>
      </c>
      <c r="O39" s="49">
        <f>IF((ScoreStroke!O42-deltavsPar!$C$4)&gt;=0,(ScoreStroke!O42-deltavsPar!$C$4),"  ")</f>
        <v>21</v>
      </c>
      <c r="P39" s="49" t="str">
        <f>IF((ScoreStroke!P42-deltavsPar!$C$4)&gt;=0,(ScoreStroke!P42-deltavsPar!$C$4),"  ")</f>
        <v>  </v>
      </c>
      <c r="Q39" s="49" t="str">
        <f>IF((ScoreStroke!Q42-deltavsPar!$C$4)&gt;=0,(ScoreStroke!Q42-deltavsPar!$C$4),"  ")</f>
        <v>  </v>
      </c>
      <c r="R39" s="49" t="str">
        <f>IF((ScoreStroke!R42-deltavsPar!$C$4)&gt;=0,(ScoreStroke!R42-deltavsPar!$C$4),"  ")</f>
        <v>  </v>
      </c>
      <c r="S39" s="49">
        <f>IF((ScoreStroke!S42-deltavsPar!$C$4)&gt;=0,(ScoreStroke!S42-deltavsPar!$C$4),"  ")</f>
        <v>36</v>
      </c>
      <c r="T39" s="49" t="str">
        <f>IF((ScoreStroke!T42-deltavsPar!$C$4)&gt;=0,(ScoreStroke!T42-deltavsPar!$C$4),"  ")</f>
        <v>  </v>
      </c>
      <c r="U39" s="49" t="str">
        <f>IF((ScoreStroke!U42-deltavsPar!$C$4)&gt;=0,(ScoreStroke!U42-deltavsPar!$C$4),"  ")</f>
        <v>  </v>
      </c>
      <c r="V39" s="49" t="str">
        <f>IF((ScoreStroke!V42-deltavsPar!$C$4)&gt;=0,(ScoreStroke!V42-deltavsPar!$C$4),"  ")</f>
        <v>  </v>
      </c>
      <c r="W39" s="49" t="str">
        <f>IF((ScoreStroke!W42-deltavsPar!$C$4)&gt;=0,(ScoreStroke!W42-deltavsPar!$C$4),"  ")</f>
        <v>  </v>
      </c>
      <c r="X39" s="49">
        <f>IF((ScoreStroke!X42-deltavsPar!$C$4)&gt;=0,(ScoreStroke!X42-deltavsPar!$C$4),"  ")</f>
        <v>26</v>
      </c>
      <c r="Y39" s="49" t="str">
        <f>IF((ScoreStroke!Y42-deltavsPar!$C$4)&gt;=0,(ScoreStroke!Y42-deltavsPar!$C$4),"  ")</f>
        <v>  </v>
      </c>
      <c r="Z39" s="49">
        <f>IF((ScoreStroke!Z42-deltavsPar!$C$4)&gt;=0,(ScoreStroke!Z42-deltavsPar!$C$4),"  ")</f>
        <v>27</v>
      </c>
      <c r="AA39" s="49" t="str">
        <f>IF((ScoreStroke!AA42-deltavsPar!$C$4)&gt;=0,(ScoreStroke!AA42-deltavsPar!$C$4),"  ")</f>
        <v>  </v>
      </c>
      <c r="AB39" s="49" t="str">
        <f>IF((ScoreStroke!AB42-deltavsPar!$C$4)&gt;=0,(ScoreStroke!AB42-deltavsPar!$C$4),"  ")</f>
        <v>  </v>
      </c>
      <c r="AC39" s="49" t="str">
        <f>IF((ScoreStroke!AC42-deltavsPar!$C$4)&gt;=0,(ScoreStroke!AC42-deltavsPar!$C$4),"  ")</f>
        <v>  </v>
      </c>
      <c r="AD39" s="49" t="str">
        <f>IF((ScoreStroke!AD42-deltavsPar!$C$4)&gt;=0,(ScoreStroke!AD42-deltavsPar!$C$4),"  ")</f>
        <v>  </v>
      </c>
      <c r="AE39" s="49">
        <f>IF((ScoreStroke!AE42-deltavsPar!$C$4)&gt;=0,(ScoreStroke!AE42-deltavsPar!$C$4),"  ")</f>
        <v>41</v>
      </c>
      <c r="AF39" s="49" t="str">
        <f>IF((ScoreStroke!AF42-deltavsPar!$C$4)&gt;=0,(ScoreStroke!AF42-deltavsPar!$C$4),"  ")</f>
        <v>  </v>
      </c>
      <c r="AG39" s="49" t="str">
        <f>IF((ScoreStroke!AG42-deltavsPar!$C$4)&gt;=0,(ScoreStroke!AG42-deltavsPar!$C$4),"  ")</f>
        <v>  </v>
      </c>
      <c r="AH39" s="49" t="str">
        <f>IF((ScoreStroke!AH42-deltavsPar!$C$4)&gt;=0,(ScoreStroke!AH42-deltavsPar!$C$4),"  ")</f>
        <v>  </v>
      </c>
      <c r="AI39" s="49">
        <f>IF((ScoreStroke!AI42-deltavsPar!$C$4)&gt;=0,(ScoreStroke!AI42-deltavsPar!$C$4),"  ")</f>
        <v>25</v>
      </c>
      <c r="AJ39" s="49" t="str">
        <f>IF((ScoreStroke!AJ42-deltavsPar!$C$4)&gt;=0,(ScoreStroke!AJ42-deltavsPar!$C$4),"  ")</f>
        <v>  </v>
      </c>
      <c r="AK39" s="49" t="str">
        <f>IF((ScoreStroke!AK42-deltavsPar!$C$4)&gt;=0,(ScoreStroke!AK42-deltavsPar!$C$4),"  ")</f>
        <v>  </v>
      </c>
      <c r="AL39" s="49" t="str">
        <f>IF((ScoreStroke!AL42-deltavsPar!$C$4)&gt;=0,(ScoreStroke!AL42-deltavsPar!$C$4),"  ")</f>
        <v>  </v>
      </c>
      <c r="AM39" s="49" t="str">
        <f>IF((ScoreStroke!AM42-deltavsPar!$C$4)&gt;=0,(ScoreStroke!AM42-deltavsPar!$C$4),"  ")</f>
        <v>  </v>
      </c>
      <c r="AN39" s="49" t="str">
        <f>IF((ScoreStroke!AN42-deltavsPar!$C$4)&gt;=0,(ScoreStroke!AN42-deltavsPar!$C$4),"  ")</f>
        <v>  </v>
      </c>
      <c r="AO39" s="49" t="str">
        <f>IF((ScoreStroke!AO42-deltavsPar!$C$4)&gt;=0,(ScoreStroke!AO42-deltavsPar!$C$4),"  ")</f>
        <v>  </v>
      </c>
      <c r="AP39" s="49" t="str">
        <f>IF((ScoreStroke!AP42-deltavsPar!$C$4)&gt;=0,(ScoreStroke!AP42-deltavsPar!$C$4),"  ")</f>
        <v>  </v>
      </c>
      <c r="AQ39" s="49" t="str">
        <f>IF((ScoreStroke!AQ42-deltavsPar!$C$4)&gt;=0,(ScoreStroke!AQ42-deltavsPar!$C$4),"  ")</f>
        <v>  </v>
      </c>
      <c r="AR39" s="49" t="str">
        <f>IF((ScoreStroke!AR42-deltavsPar!$C$4)&gt;=0,(ScoreStroke!AR42-deltavsPar!$C$4),"  ")</f>
        <v>  </v>
      </c>
      <c r="AS39" s="49" t="str">
        <f>IF((ScoreStroke!AS42-deltavsPar!$C$4)&gt;=0,(ScoreStroke!AS42-deltavsPar!$C$4),"  ")</f>
        <v>  </v>
      </c>
      <c r="AT39" s="49" t="str">
        <f>IF((ScoreStroke!AT42-deltavsPar!$C$4)&gt;=0,(ScoreStroke!AT42-deltavsPar!$C$4),"  ")</f>
        <v>  </v>
      </c>
      <c r="AU39" s="49" t="str">
        <f>IF((ScoreStroke!AU42-deltavsPar!$C$4)&gt;=0,(ScoreStroke!AU42-deltavsPar!$C$4),"  ")</f>
        <v>  </v>
      </c>
      <c r="AV39" s="49" t="str">
        <f>IF((ScoreStroke!AV42-deltavsPar!$C$4)&gt;=0,(ScoreStroke!AV42-deltavsPar!$C$4),"  ")</f>
        <v>  </v>
      </c>
      <c r="AW39" s="49" t="str">
        <f>IF((ScoreStroke!AW42-deltavsPar!$C$4)&gt;=0,(ScoreStroke!AW42-deltavsPar!$C$4),"  ")</f>
        <v>  </v>
      </c>
      <c r="AX39" s="49" t="str">
        <f>IF((ScoreStroke!AX42-deltavsPar!$C$4)&gt;=0,(ScoreStroke!AX42-deltavsPar!$C$4),"  ")</f>
        <v>  </v>
      </c>
      <c r="AY39" s="49" t="str">
        <f>IF((ScoreStroke!AY42-deltavsPar!$C$4)&gt;=0,(ScoreStroke!AY42-deltavsPar!$C$4),"  ")</f>
        <v>  </v>
      </c>
      <c r="AZ39" s="49" t="str">
        <f>IF((ScoreStroke!AZ42-deltavsPar!$C$4)&gt;=0,(ScoreStroke!AZ42-deltavsPar!$C$4),"  ")</f>
        <v>  </v>
      </c>
      <c r="BA39" s="49" t="str">
        <f>IF((ScoreStroke!BA42-deltavsPar!$C$4)&gt;=0,(ScoreStroke!BA42-deltavsPar!$C$4),"  ")</f>
        <v>  </v>
      </c>
      <c r="BB39" s="49" t="str">
        <f>IF((ScoreStroke!BB42-deltavsPar!$C$4)&gt;=0,(ScoreStroke!BB42-deltavsPar!$C$4),"  ")</f>
        <v>  </v>
      </c>
      <c r="BC39" s="49" t="str">
        <f>IF((ScoreStroke!BC42-deltavsPar!$C$4)&gt;=0,(ScoreStroke!BC42-deltavsPar!$C$4),"  ")</f>
        <v>  </v>
      </c>
      <c r="BD39" s="49"/>
      <c r="BE39" s="49"/>
    </row>
    <row r="40" spans="2:57" ht="15">
      <c r="B40" s="7">
        <v>42275</v>
      </c>
      <c r="C40" s="49">
        <f>IF((ScoreStroke!C43-deltavsPar!$C$4)&gt;=0,(ScoreStroke!C43-deltavsPar!$C$4),"  ")</f>
        <v>34</v>
      </c>
      <c r="D40" s="49">
        <f>IF((ScoreStroke!D43-deltavsPar!$C$4)&gt;=0,(ScoreStroke!D43-deltavsPar!$C$4),"  ")</f>
        <v>33</v>
      </c>
      <c r="E40" s="49">
        <f>IF((ScoreStroke!E43-deltavsPar!$C$4)&gt;=0,(ScoreStroke!E43-deltavsPar!$C$4),"  ")</f>
        <v>35</v>
      </c>
      <c r="F40" s="49" t="str">
        <f>IF((ScoreStroke!F43-deltavsPar!$C$4)&gt;=0,(ScoreStroke!F43-deltavsPar!$C$4),"  ")</f>
        <v>  </v>
      </c>
      <c r="G40" s="49">
        <f>IF((ScoreStroke!G43-deltavsPar!$C$4)&gt;=0,(ScoreStroke!G43-deltavsPar!$C$4),"  ")</f>
        <v>28</v>
      </c>
      <c r="H40" s="49">
        <f>IF((ScoreStroke!H43-deltavsPar!$C$4)&gt;=0,(ScoreStroke!H43-deltavsPar!$C$4),"  ")</f>
        <v>38</v>
      </c>
      <c r="I40" s="49">
        <f>IF((ScoreStroke!I43-deltavsPar!$C$4)&gt;=0,(ScoreStroke!I43-deltavsPar!$C$4),"  ")</f>
        <v>33</v>
      </c>
      <c r="J40" s="49" t="str">
        <f>IF((ScoreStroke!J43-deltavsPar!$C$4)&gt;=0,(ScoreStroke!J43-deltavsPar!$C$4),"  ")</f>
        <v>  </v>
      </c>
      <c r="K40" s="49" t="str">
        <f>IF((ScoreStroke!K43-deltavsPar!$C$4)&gt;=0,(ScoreStroke!K43-deltavsPar!$C$4),"  ")</f>
        <v>  </v>
      </c>
      <c r="L40" s="49">
        <f>IF((ScoreStroke!L43-deltavsPar!$C$4)&gt;=0,(ScoreStroke!L43-deltavsPar!$C$4),"  ")</f>
        <v>32</v>
      </c>
      <c r="M40" s="49">
        <f>IF((ScoreStroke!M43-deltavsPar!$C$4)&gt;=0,(ScoreStroke!M43-deltavsPar!$C$4),"  ")</f>
        <v>2</v>
      </c>
      <c r="N40" s="49">
        <f>IF((ScoreStroke!N43-deltavsPar!$C$4)&gt;=0,(ScoreStroke!N43-deltavsPar!$C$4),"  ")</f>
        <v>20</v>
      </c>
      <c r="O40" s="49">
        <f>IF((ScoreStroke!O43-deltavsPar!$C$4)&gt;=0,(ScoreStroke!O43-deltavsPar!$C$4),"  ")</f>
        <v>21</v>
      </c>
      <c r="P40" s="49" t="str">
        <f>IF((ScoreStroke!P43-deltavsPar!$C$4)&gt;=0,(ScoreStroke!P43-deltavsPar!$C$4),"  ")</f>
        <v>  </v>
      </c>
      <c r="Q40" s="49" t="str">
        <f>IF((ScoreStroke!Q43-deltavsPar!$C$4)&gt;=0,(ScoreStroke!Q43-deltavsPar!$C$4),"  ")</f>
        <v>  </v>
      </c>
      <c r="R40" s="49" t="str">
        <f>IF((ScoreStroke!R43-deltavsPar!$C$4)&gt;=0,(ScoreStroke!R43-deltavsPar!$C$4),"  ")</f>
        <v>  </v>
      </c>
      <c r="S40" s="49">
        <f>IF((ScoreStroke!S43-deltavsPar!$C$4)&gt;=0,(ScoreStroke!S43-deltavsPar!$C$4),"  ")</f>
        <v>15</v>
      </c>
      <c r="T40" s="49" t="str">
        <f>IF((ScoreStroke!T43-deltavsPar!$C$4)&gt;=0,(ScoreStroke!T43-deltavsPar!$C$4),"  ")</f>
        <v>  </v>
      </c>
      <c r="U40" s="49" t="str">
        <f>IF((ScoreStroke!U43-deltavsPar!$C$4)&gt;=0,(ScoreStroke!U43-deltavsPar!$C$4),"  ")</f>
        <v>  </v>
      </c>
      <c r="V40" s="49" t="str">
        <f>IF((ScoreStroke!V43-deltavsPar!$C$4)&gt;=0,(ScoreStroke!V43-deltavsPar!$C$4),"  ")</f>
        <v>  </v>
      </c>
      <c r="W40" s="49" t="str">
        <f>IF((ScoreStroke!W43-deltavsPar!$C$4)&gt;=0,(ScoreStroke!W43-deltavsPar!$C$4),"  ")</f>
        <v>  </v>
      </c>
      <c r="X40" s="49" t="str">
        <f>IF((ScoreStroke!X43-deltavsPar!$C$4)&gt;=0,(ScoreStroke!X43-deltavsPar!$C$4),"  ")</f>
        <v>  </v>
      </c>
      <c r="Y40" s="49" t="str">
        <f>IF((ScoreStroke!Y43-deltavsPar!$C$4)&gt;=0,(ScoreStroke!Y43-deltavsPar!$C$4),"  ")</f>
        <v>  </v>
      </c>
      <c r="Z40" s="49" t="str">
        <f>IF((ScoreStroke!Z43-deltavsPar!$C$4)&gt;=0,(ScoreStroke!Z43-deltavsPar!$C$4),"  ")</f>
        <v>  </v>
      </c>
      <c r="AA40" s="49" t="str">
        <f>IF((ScoreStroke!AA43-deltavsPar!$C$4)&gt;=0,(ScoreStroke!AA43-deltavsPar!$C$4),"  ")</f>
        <v>  </v>
      </c>
      <c r="AB40" s="49" t="str">
        <f>IF((ScoreStroke!AB43-deltavsPar!$C$4)&gt;=0,(ScoreStroke!AB43-deltavsPar!$C$4),"  ")</f>
        <v>  </v>
      </c>
      <c r="AC40" s="49">
        <f>IF((ScoreStroke!AC43-deltavsPar!$C$4)&gt;=0,(ScoreStroke!AC43-deltavsPar!$C$4),"  ")</f>
        <v>18</v>
      </c>
      <c r="AD40" s="49" t="str">
        <f>IF((ScoreStroke!AD43-deltavsPar!$C$4)&gt;=0,(ScoreStroke!AD43-deltavsPar!$C$4),"  ")</f>
        <v>  </v>
      </c>
      <c r="AE40" s="49" t="str">
        <f>IF((ScoreStroke!AE43-deltavsPar!$C$4)&gt;=0,(ScoreStroke!AE43-deltavsPar!$C$4),"  ")</f>
        <v>  </v>
      </c>
      <c r="AF40" s="49">
        <f>IF((ScoreStroke!AF43-deltavsPar!$C$4)&gt;=0,(ScoreStroke!AF43-deltavsPar!$C$4),"  ")</f>
        <v>33</v>
      </c>
      <c r="AG40" s="49" t="str">
        <f>IF((ScoreStroke!AG43-deltavsPar!$C$4)&gt;=0,(ScoreStroke!AG43-deltavsPar!$C$4),"  ")</f>
        <v>  </v>
      </c>
      <c r="AH40" s="49" t="str">
        <f>IF((ScoreStroke!AH43-deltavsPar!$C$4)&gt;=0,(ScoreStroke!AH43-deltavsPar!$C$4),"  ")</f>
        <v>  </v>
      </c>
      <c r="AI40" s="49" t="str">
        <f>IF((ScoreStroke!AI43-deltavsPar!$C$4)&gt;=0,(ScoreStroke!AI43-deltavsPar!$C$4),"  ")</f>
        <v>  </v>
      </c>
      <c r="AJ40" s="49" t="str">
        <f>IF((ScoreStroke!AJ43-deltavsPar!$C$4)&gt;=0,(ScoreStroke!AJ43-deltavsPar!$C$4),"  ")</f>
        <v>  </v>
      </c>
      <c r="AK40" s="49" t="str">
        <f>IF((ScoreStroke!AK43-deltavsPar!$C$4)&gt;=0,(ScoreStroke!AK43-deltavsPar!$C$4),"  ")</f>
        <v>  </v>
      </c>
      <c r="AL40" s="49" t="str">
        <f>IF((ScoreStroke!AL43-deltavsPar!$C$4)&gt;=0,(ScoreStroke!AL43-deltavsPar!$C$4),"  ")</f>
        <v>  </v>
      </c>
      <c r="AM40" s="49" t="str">
        <f>IF((ScoreStroke!AM43-deltavsPar!$C$4)&gt;=0,(ScoreStroke!AM43-deltavsPar!$C$4),"  ")</f>
        <v>  </v>
      </c>
      <c r="AN40" s="49" t="str">
        <f>IF((ScoreStroke!AN43-deltavsPar!$C$4)&gt;=0,(ScoreStroke!AN43-deltavsPar!$C$4),"  ")</f>
        <v>  </v>
      </c>
      <c r="AO40" s="49">
        <f>IF((ScoreStroke!AO43-deltavsPar!$C$4)&gt;=0,(ScoreStroke!AO43-deltavsPar!$C$4),"  ")</f>
        <v>40</v>
      </c>
      <c r="AP40" s="49" t="str">
        <f>IF((ScoreStroke!AP43-deltavsPar!$C$4)&gt;=0,(ScoreStroke!AP43-deltavsPar!$C$4),"  ")</f>
        <v>  </v>
      </c>
      <c r="AQ40" s="49" t="str">
        <f>IF((ScoreStroke!AQ43-deltavsPar!$C$4)&gt;=0,(ScoreStroke!AQ43-deltavsPar!$C$4),"  ")</f>
        <v>  </v>
      </c>
      <c r="AR40" s="49" t="str">
        <f>IF((ScoreStroke!AR43-deltavsPar!$C$4)&gt;=0,(ScoreStroke!AR43-deltavsPar!$C$4),"  ")</f>
        <v>  </v>
      </c>
      <c r="AS40" s="49" t="str">
        <f>IF((ScoreStroke!AS43-deltavsPar!$C$4)&gt;=0,(ScoreStroke!AS43-deltavsPar!$C$4),"  ")</f>
        <v>  </v>
      </c>
      <c r="AT40" s="49" t="str">
        <f>IF((ScoreStroke!AT43-deltavsPar!$C$4)&gt;=0,(ScoreStroke!AT43-deltavsPar!$C$4),"  ")</f>
        <v>  </v>
      </c>
      <c r="AU40" s="49" t="str">
        <f>IF((ScoreStroke!AU43-deltavsPar!$C$4)&gt;=0,(ScoreStroke!AU43-deltavsPar!$C$4),"  ")</f>
        <v>  </v>
      </c>
      <c r="AV40" s="49" t="str">
        <f>IF((ScoreStroke!AV43-deltavsPar!$C$4)&gt;=0,(ScoreStroke!AV43-deltavsPar!$C$4),"  ")</f>
        <v>  </v>
      </c>
      <c r="AW40" s="49" t="str">
        <f>IF((ScoreStroke!AW43-deltavsPar!$C$4)&gt;=0,(ScoreStroke!AW43-deltavsPar!$C$4),"  ")</f>
        <v>  </v>
      </c>
      <c r="AX40" s="49" t="str">
        <f>IF((ScoreStroke!AX43-deltavsPar!$C$4)&gt;=0,(ScoreStroke!AX43-deltavsPar!$C$4),"  ")</f>
        <v>  </v>
      </c>
      <c r="AY40" s="49" t="str">
        <f>IF((ScoreStroke!AY43-deltavsPar!$C$4)&gt;=0,(ScoreStroke!AY43-deltavsPar!$C$4),"  ")</f>
        <v>  </v>
      </c>
      <c r="AZ40" s="49"/>
      <c r="BA40" s="49" t="str">
        <f>IF((ScoreStroke!BA43-deltavsPar!$C$4)&gt;=0,(ScoreStroke!BA43-deltavsPar!$C$4),"  ")</f>
        <v>  </v>
      </c>
      <c r="BB40" s="49"/>
      <c r="BC40" s="49"/>
      <c r="BD40" s="49"/>
      <c r="BE40" s="49"/>
    </row>
    <row r="41" spans="2:57" ht="15">
      <c r="B41" s="7">
        <v>42282</v>
      </c>
      <c r="C41" s="49">
        <f>IF((ScoreStroke!C44-deltavsPar!$C$4)&gt;=0,(ScoreStroke!C44-deltavsPar!$C$4),"  ")</f>
        <v>34</v>
      </c>
      <c r="D41" s="49">
        <f>IF((ScoreStroke!D44-deltavsPar!$C$4)&gt;=0,(ScoreStroke!D44-deltavsPar!$C$4),"  ")</f>
        <v>34</v>
      </c>
      <c r="E41" s="49">
        <f>IF((ScoreStroke!E44-deltavsPar!$C$4)&gt;=0,(ScoreStroke!E44-deltavsPar!$C$4),"  ")</f>
        <v>40</v>
      </c>
      <c r="F41" s="49" t="str">
        <f>IF((ScoreStroke!F44-deltavsPar!$C$4)&gt;=0,(ScoreStroke!F44-deltavsPar!$C$4),"  ")</f>
        <v>  </v>
      </c>
      <c r="G41" s="49">
        <f>IF((ScoreStroke!G44-deltavsPar!$C$4)&gt;=0,(ScoreStroke!G44-deltavsPar!$C$4),"  ")</f>
        <v>20</v>
      </c>
      <c r="H41" s="49">
        <f>IF((ScoreStroke!H44-deltavsPar!$C$4)&gt;=0,(ScoreStroke!H44-deltavsPar!$C$4),"  ")</f>
        <v>38</v>
      </c>
      <c r="I41" s="49">
        <f>IF((ScoreStroke!I44-deltavsPar!$C$4)&gt;=0,(ScoreStroke!I44-deltavsPar!$C$4),"  ")</f>
        <v>40</v>
      </c>
      <c r="J41" s="49" t="str">
        <f>IF((ScoreStroke!J44-deltavsPar!$C$4)&gt;=0,(ScoreStroke!J44-deltavsPar!$C$4),"  ")</f>
        <v>  </v>
      </c>
      <c r="K41" s="49">
        <f>IF((ScoreStroke!K44-deltavsPar!$C$4)&gt;=0,(ScoreStroke!K44-deltavsPar!$C$4),"  ")</f>
        <v>20</v>
      </c>
      <c r="L41" s="49" t="str">
        <f>IF((ScoreStroke!L44-deltavsPar!$C$4)&gt;=0,(ScoreStroke!L44-deltavsPar!$C$4),"  ")</f>
        <v>  </v>
      </c>
      <c r="M41" s="49" t="str">
        <f>IF((ScoreStroke!M44-deltavsPar!$C$4)&gt;=0,(ScoreStroke!M44-deltavsPar!$C$4),"  ")</f>
        <v>  </v>
      </c>
      <c r="N41" s="49">
        <f>IF((ScoreStroke!N44-deltavsPar!$C$4)&gt;=0,(ScoreStroke!N44-deltavsPar!$C$4),"  ")</f>
        <v>35</v>
      </c>
      <c r="O41" s="49">
        <f>IF((ScoreStroke!O44-deltavsPar!$C$4)&gt;=0,(ScoreStroke!O44-deltavsPar!$C$4),"  ")</f>
        <v>24</v>
      </c>
      <c r="P41" s="49" t="str">
        <f>IF((ScoreStroke!P44-deltavsPar!$C$4)&gt;=0,(ScoreStroke!P44-deltavsPar!$C$4),"  ")</f>
        <v>  </v>
      </c>
      <c r="Q41" s="49" t="str">
        <f>IF((ScoreStroke!Q44-deltavsPar!$C$4)&gt;=0,(ScoreStroke!Q44-deltavsPar!$C$4),"  ")</f>
        <v>  </v>
      </c>
      <c r="R41" s="49" t="str">
        <f>IF((ScoreStroke!R44-deltavsPar!$C$4)&gt;=0,(ScoreStroke!R44-deltavsPar!$C$4),"  ")</f>
        <v>  </v>
      </c>
      <c r="S41" s="49" t="str">
        <f>IF((ScoreStroke!S44-deltavsPar!$C$4)&gt;=0,(ScoreStroke!S44-deltavsPar!$C$4),"  ")</f>
        <v>  </v>
      </c>
      <c r="T41" s="49" t="str">
        <f>IF((ScoreStroke!T44-deltavsPar!$C$4)&gt;=0,(ScoreStroke!T44-deltavsPar!$C$4),"  ")</f>
        <v>  </v>
      </c>
      <c r="U41" s="49" t="str">
        <f>IF((ScoreStroke!U44-deltavsPar!$C$4)&gt;=0,(ScoreStroke!U44-deltavsPar!$C$4),"  ")</f>
        <v>  </v>
      </c>
      <c r="V41" s="49" t="str">
        <f>IF((ScoreStroke!V44-deltavsPar!$C$4)&gt;=0,(ScoreStroke!V44-deltavsPar!$C$4),"  ")</f>
        <v>  </v>
      </c>
      <c r="W41" s="49" t="str">
        <f>IF((ScoreStroke!W44-deltavsPar!$C$4)&gt;=0,(ScoreStroke!W44-deltavsPar!$C$4),"  ")</f>
        <v>  </v>
      </c>
      <c r="X41" s="49" t="str">
        <f>IF((ScoreStroke!X44-deltavsPar!$C$4)&gt;=0,(ScoreStroke!X44-deltavsPar!$C$4),"  ")</f>
        <v>  </v>
      </c>
      <c r="Y41" s="49" t="str">
        <f>IF((ScoreStroke!Y44-deltavsPar!$C$4)&gt;=0,(ScoreStroke!Y44-deltavsPar!$C$4),"  ")</f>
        <v>  </v>
      </c>
      <c r="Z41" s="49">
        <f>IF((ScoreStroke!Z44-deltavsPar!$C$4)&gt;=0,(ScoreStroke!Z44-deltavsPar!$C$4),"  ")</f>
        <v>30</v>
      </c>
      <c r="AA41" s="49" t="str">
        <f>IF((ScoreStroke!AA44-deltavsPar!$C$4)&gt;=0,(ScoreStroke!AA44-deltavsPar!$C$4),"  ")</f>
        <v>  </v>
      </c>
      <c r="AB41" s="49" t="str">
        <f>IF((ScoreStroke!AB44-deltavsPar!$C$4)&gt;=0,(ScoreStroke!AB44-deltavsPar!$C$4),"  ")</f>
        <v>  </v>
      </c>
      <c r="AC41" s="49" t="str">
        <f>IF((ScoreStroke!AC44-deltavsPar!$C$4)&gt;=0,(ScoreStroke!AC44-deltavsPar!$C$4),"  ")</f>
        <v>  </v>
      </c>
      <c r="AD41" s="49" t="str">
        <f>IF((ScoreStroke!AD44-deltavsPar!$C$4)&gt;=0,(ScoreStroke!AD44-deltavsPar!$C$4),"  ")</f>
        <v>  </v>
      </c>
      <c r="AE41" s="49" t="str">
        <f>IF((ScoreStroke!AE44-deltavsPar!$C$4)&gt;=0,(ScoreStroke!AE44-deltavsPar!$C$4),"  ")</f>
        <v>  </v>
      </c>
      <c r="AF41" s="49" t="str">
        <f>IF((ScoreStroke!AF44-deltavsPar!$C$4)&gt;=0,(ScoreStroke!AF44-deltavsPar!$C$4),"  ")</f>
        <v>  </v>
      </c>
      <c r="AG41" s="49" t="str">
        <f>IF((ScoreStroke!AG44-deltavsPar!$C$4)&gt;=0,(ScoreStroke!AG44-deltavsPar!$C$4),"  ")</f>
        <v>  </v>
      </c>
      <c r="AH41" s="49" t="str">
        <f>IF((ScoreStroke!AH44-deltavsPar!$C$4)&gt;=0,(ScoreStroke!AH44-deltavsPar!$C$4),"  ")</f>
        <v>  </v>
      </c>
      <c r="AI41" s="49">
        <f>IF((ScoreStroke!AI44-deltavsPar!$C$4)&gt;=0,(ScoreStroke!AI44-deltavsPar!$C$4),"  ")</f>
        <v>26</v>
      </c>
      <c r="AJ41" s="49" t="str">
        <f>IF((ScoreStroke!AJ44-deltavsPar!$C$4)&gt;=0,(ScoreStroke!AJ44-deltavsPar!$C$4),"  ")</f>
        <v>  </v>
      </c>
      <c r="AK41" s="49" t="str">
        <f>IF((ScoreStroke!AK44-deltavsPar!$C$4)&gt;=0,(ScoreStroke!AK44-deltavsPar!$C$4),"  ")</f>
        <v>  </v>
      </c>
      <c r="AL41" s="49" t="str">
        <f>IF((ScoreStroke!AL44-deltavsPar!$C$4)&gt;=0,(ScoreStroke!AL44-deltavsPar!$C$4),"  ")</f>
        <v>  </v>
      </c>
      <c r="AM41" s="49" t="str">
        <f>IF((ScoreStroke!AM44-deltavsPar!$C$4)&gt;=0,(ScoreStroke!AM44-deltavsPar!$C$4),"  ")</f>
        <v>  </v>
      </c>
      <c r="AN41" s="49" t="str">
        <f>IF((ScoreStroke!AN44-deltavsPar!$C$4)&gt;=0,(ScoreStroke!AN44-deltavsPar!$C$4),"  ")</f>
        <v>  </v>
      </c>
      <c r="AO41" s="49" t="str">
        <f>IF((ScoreStroke!AO44-deltavsPar!$C$4)&gt;=0,(ScoreStroke!AO44-deltavsPar!$C$4),"  ")</f>
        <v>  </v>
      </c>
      <c r="AP41" s="49" t="str">
        <f>IF((ScoreStroke!AP44-deltavsPar!$C$4)&gt;=0,(ScoreStroke!AP44-deltavsPar!$C$4),"  ")</f>
        <v>  </v>
      </c>
      <c r="AQ41" s="49">
        <f>IF((ScoreStroke!AQ44-deltavsPar!$C$4)&gt;=0,(ScoreStroke!AQ44-deltavsPar!$C$4),"  ")</f>
        <v>39</v>
      </c>
      <c r="AR41" s="49">
        <f>IF((ScoreStroke!AR44-deltavsPar!$C$4)&gt;=0,(ScoreStroke!AR44-deltavsPar!$C$4),"  ")</f>
        <v>35</v>
      </c>
      <c r="AS41" s="49">
        <f>IF((ScoreStroke!AS44-deltavsPar!$C$4)&gt;=0,(ScoreStroke!AS44-deltavsPar!$C$4),"  ")</f>
        <v>35</v>
      </c>
      <c r="AT41" s="49" t="str">
        <f>IF((ScoreStroke!AT44-deltavsPar!$C$4)&gt;=0,(ScoreStroke!AT44-deltavsPar!$C$4),"  ")</f>
        <v>  </v>
      </c>
      <c r="AU41" s="49" t="str">
        <f>IF((ScoreStroke!AU44-deltavsPar!$C$4)&gt;=0,(ScoreStroke!AU44-deltavsPar!$C$4),"  ")</f>
        <v>  </v>
      </c>
      <c r="AV41" s="49" t="str">
        <f>IF((ScoreStroke!AV44-deltavsPar!$C$4)&gt;=0,(ScoreStroke!AV44-deltavsPar!$C$4),"  ")</f>
        <v>  </v>
      </c>
      <c r="AW41" s="49" t="str">
        <f>IF((ScoreStroke!AW44-deltavsPar!$C$4)&gt;=0,(ScoreStroke!AW44-deltavsPar!$C$4),"  ")</f>
        <v>  </v>
      </c>
      <c r="AX41" s="49">
        <f>IF((ScoreStroke!AX44-deltavsPar!$C$4)&gt;=0,(ScoreStroke!AX44-deltavsPar!$C$4),"  ")</f>
        <v>35</v>
      </c>
      <c r="AY41" s="49" t="str">
        <f>IF((ScoreStroke!AY44-deltavsPar!$C$4)&gt;=0,(ScoreStroke!AY44-deltavsPar!$C$4),"  ")</f>
        <v>  </v>
      </c>
      <c r="AZ41" s="49"/>
      <c r="BA41" s="49" t="str">
        <f>IF((ScoreStroke!BA44-deltavsPar!$C$4)&gt;=0,(ScoreStroke!BA44-deltavsPar!$C$4),"  ")</f>
        <v>  </v>
      </c>
      <c r="BB41" s="49"/>
      <c r="BC41" s="49"/>
      <c r="BD41" s="49"/>
      <c r="BE41" s="49"/>
    </row>
    <row r="42" spans="2:57" ht="15">
      <c r="B42" s="7">
        <v>42289</v>
      </c>
      <c r="C42" s="49">
        <f>IF((ScoreStroke!C45-deltavsPar!$C$4)&gt;=0,(ScoreStroke!C45-deltavsPar!$C$4),"  ")</f>
        <v>26</v>
      </c>
      <c r="D42" s="49">
        <f>IF((ScoreStroke!D45-deltavsPar!$C$4)&gt;=0,(ScoreStroke!D45-deltavsPar!$C$4),"  ")</f>
        <v>30</v>
      </c>
      <c r="E42" s="49">
        <f>IF((ScoreStroke!E45-deltavsPar!$C$4)&gt;=0,(ScoreStroke!E45-deltavsPar!$C$4),"  ")</f>
        <v>37</v>
      </c>
      <c r="F42" s="49" t="str">
        <f>IF((ScoreStroke!F45-deltavsPar!$C$4)&gt;=0,(ScoreStroke!F45-deltavsPar!$C$4),"  ")</f>
        <v>  </v>
      </c>
      <c r="G42" s="49" t="str">
        <f>IF((ScoreStroke!G45-deltavsPar!$C$4)&gt;=0,(ScoreStroke!G45-deltavsPar!$C$4),"  ")</f>
        <v>  </v>
      </c>
      <c r="H42" s="49">
        <f>IF((ScoreStroke!H45-deltavsPar!$C$4)&gt;=0,(ScoreStroke!H45-deltavsPar!$C$4),"  ")</f>
        <v>38</v>
      </c>
      <c r="I42" s="49">
        <f>IF((ScoreStroke!I45-deltavsPar!$C$4)&gt;=0,(ScoreStroke!I45-deltavsPar!$C$4),"  ")</f>
        <v>43</v>
      </c>
      <c r="J42" s="49">
        <f>IF((ScoreStroke!J45-deltavsPar!$C$4)&gt;=0,(ScoreStroke!J45-deltavsPar!$C$4),"  ")</f>
        <v>27</v>
      </c>
      <c r="K42" s="49" t="str">
        <f>IF((ScoreStroke!K45-deltavsPar!$C$4)&gt;=0,(ScoreStroke!K45-deltavsPar!$C$4),"  ")</f>
        <v>  </v>
      </c>
      <c r="L42" s="49" t="str">
        <f>IF((ScoreStroke!L45-deltavsPar!$C$4)&gt;=0,(ScoreStroke!L45-deltavsPar!$C$4),"  ")</f>
        <v>  </v>
      </c>
      <c r="M42" s="49" t="str">
        <f>IF((ScoreStroke!M45-deltavsPar!$C$4)&gt;=0,(ScoreStroke!M45-deltavsPar!$C$4),"  ")</f>
        <v>  </v>
      </c>
      <c r="N42" s="49" t="str">
        <f>IF((ScoreStroke!N45-deltavsPar!$C$4)&gt;=0,(ScoreStroke!N45-deltavsPar!$C$4),"  ")</f>
        <v>  </v>
      </c>
      <c r="O42" s="49">
        <f>IF((ScoreStroke!O45-deltavsPar!$C$4)&gt;=0,(ScoreStroke!O45-deltavsPar!$C$4),"  ")</f>
        <v>23</v>
      </c>
      <c r="P42" s="49" t="str">
        <f>IF((ScoreStroke!P45-deltavsPar!$C$4)&gt;=0,(ScoreStroke!P45-deltavsPar!$C$4),"  ")</f>
        <v>  </v>
      </c>
      <c r="Q42" s="49" t="str">
        <f>IF((ScoreStroke!Q45-deltavsPar!$C$4)&gt;=0,(ScoreStroke!Q45-deltavsPar!$C$4),"  ")</f>
        <v>  </v>
      </c>
      <c r="R42" s="49" t="str">
        <f>IF((ScoreStroke!R45-deltavsPar!$C$4)&gt;=0,(ScoreStroke!R45-deltavsPar!$C$4),"  ")</f>
        <v>  </v>
      </c>
      <c r="S42" s="49" t="str">
        <f>IF((ScoreStroke!S45-deltavsPar!$C$4)&gt;=0,(ScoreStroke!S45-deltavsPar!$C$4),"  ")</f>
        <v>  </v>
      </c>
      <c r="T42" s="49" t="str">
        <f>IF((ScoreStroke!T45-deltavsPar!$C$4)&gt;=0,(ScoreStroke!T45-deltavsPar!$C$4),"  ")</f>
        <v>  </v>
      </c>
      <c r="U42" s="49" t="str">
        <f>IF((ScoreStroke!U45-deltavsPar!$C$4)&gt;=0,(ScoreStroke!U45-deltavsPar!$C$4),"  ")</f>
        <v>  </v>
      </c>
      <c r="V42" s="49" t="str">
        <f>IF((ScoreStroke!V45-deltavsPar!$C$4)&gt;=0,(ScoreStroke!V45-deltavsPar!$C$4),"  ")</f>
        <v>  </v>
      </c>
      <c r="W42" s="49" t="str">
        <f>IF((ScoreStroke!W45-deltavsPar!$C$4)&gt;=0,(ScoreStroke!W45-deltavsPar!$C$4),"  ")</f>
        <v>  </v>
      </c>
      <c r="X42" s="49" t="str">
        <f>IF((ScoreStroke!X45-deltavsPar!$C$4)&gt;=0,(ScoreStroke!X45-deltavsPar!$C$4),"  ")</f>
        <v>  </v>
      </c>
      <c r="Y42" s="49" t="str">
        <f>IF((ScoreStroke!Y45-deltavsPar!$C$4)&gt;=0,(ScoreStroke!Y45-deltavsPar!$C$4),"  ")</f>
        <v>  </v>
      </c>
      <c r="Z42" s="49">
        <f>IF((ScoreStroke!Z45-deltavsPar!$C$4)&gt;=0,(ScoreStroke!Z45-deltavsPar!$C$4),"  ")</f>
        <v>31</v>
      </c>
      <c r="AA42" s="49" t="str">
        <f>IF((ScoreStroke!AA45-deltavsPar!$C$4)&gt;=0,(ScoreStroke!AA45-deltavsPar!$C$4),"  ")</f>
        <v>  </v>
      </c>
      <c r="AB42" s="49" t="str">
        <f>IF((ScoreStroke!AB45-deltavsPar!$C$4)&gt;=0,(ScoreStroke!AB45-deltavsPar!$C$4),"  ")</f>
        <v>  </v>
      </c>
      <c r="AC42" s="49" t="str">
        <f>IF((ScoreStroke!AC45-deltavsPar!$C$4)&gt;=0,(ScoreStroke!AC45-deltavsPar!$C$4),"  ")</f>
        <v>  </v>
      </c>
      <c r="AD42" s="49" t="str">
        <f>IF((ScoreStroke!AD45-deltavsPar!$C$4)&gt;=0,(ScoreStroke!AD45-deltavsPar!$C$4),"  ")</f>
        <v>  </v>
      </c>
      <c r="AE42" s="49">
        <f>IF((ScoreStroke!AE45-deltavsPar!$C$4)&gt;=0,(ScoreStroke!AE45-deltavsPar!$C$4),"  ")</f>
        <v>41</v>
      </c>
      <c r="AF42" s="49" t="str">
        <f>IF((ScoreStroke!AF45-deltavsPar!$C$4)&gt;=0,(ScoreStroke!AF45-deltavsPar!$C$4),"  ")</f>
        <v>  </v>
      </c>
      <c r="AG42" s="49" t="str">
        <f>IF((ScoreStroke!AG45-deltavsPar!$C$4)&gt;=0,(ScoreStroke!AG45-deltavsPar!$C$4),"  ")</f>
        <v>  </v>
      </c>
      <c r="AH42" s="49" t="str">
        <f>IF((ScoreStroke!AH45-deltavsPar!$C$4)&gt;=0,(ScoreStroke!AH45-deltavsPar!$C$4),"  ")</f>
        <v>  </v>
      </c>
      <c r="AI42" s="49">
        <f>IF((ScoreStroke!AI45-deltavsPar!$C$4)&gt;=0,(ScoreStroke!AI45-deltavsPar!$C$4),"  ")</f>
        <v>25</v>
      </c>
      <c r="AJ42" s="49" t="str">
        <f>IF((ScoreStroke!AJ45-deltavsPar!$C$4)&gt;=0,(ScoreStroke!AJ45-deltavsPar!$C$4),"  ")</f>
        <v>  </v>
      </c>
      <c r="AK42" s="49" t="str">
        <f>IF((ScoreStroke!AK45-deltavsPar!$C$4)&gt;=0,(ScoreStroke!AK45-deltavsPar!$C$4),"  ")</f>
        <v>  </v>
      </c>
      <c r="AL42" s="49" t="str">
        <f>IF((ScoreStroke!AL45-deltavsPar!$C$4)&gt;=0,(ScoreStroke!AL45-deltavsPar!$C$4),"  ")</f>
        <v>  </v>
      </c>
      <c r="AM42" s="49" t="str">
        <f>IF((ScoreStroke!AM45-deltavsPar!$C$4)&gt;=0,(ScoreStroke!AM45-deltavsPar!$C$4),"  ")</f>
        <v>  </v>
      </c>
      <c r="AN42" s="49" t="str">
        <f>IF((ScoreStroke!AN45-deltavsPar!$C$4)&gt;=0,(ScoreStroke!AN45-deltavsPar!$C$4),"  ")</f>
        <v>  </v>
      </c>
      <c r="AO42" s="49" t="str">
        <f>IF((ScoreStroke!AO45-deltavsPar!$C$4)&gt;=0,(ScoreStroke!AO45-deltavsPar!$C$4),"  ")</f>
        <v>  </v>
      </c>
      <c r="AP42" s="49" t="str">
        <f>IF((ScoreStroke!AP45-deltavsPar!$C$4)&gt;=0,(ScoreStroke!AP45-deltavsPar!$C$4),"  ")</f>
        <v>  </v>
      </c>
      <c r="AQ42" s="49">
        <f>IF((ScoreStroke!AQ45-deltavsPar!$C$4)&gt;=0,(ScoreStroke!AQ45-deltavsPar!$C$4),"  ")</f>
        <v>38</v>
      </c>
      <c r="AR42" s="49">
        <f>IF((ScoreStroke!AR45-deltavsPar!$C$4)&gt;=0,(ScoreStroke!AR45-deltavsPar!$C$4),"  ")</f>
        <v>28</v>
      </c>
      <c r="AS42" s="49" t="str">
        <f>IF((ScoreStroke!AS45-deltavsPar!$C$4)&gt;=0,(ScoreStroke!AS45-deltavsPar!$C$4),"  ")</f>
        <v>  </v>
      </c>
      <c r="AT42" s="49" t="str">
        <f>IF((ScoreStroke!AT45-deltavsPar!$C$4)&gt;=0,(ScoreStroke!AT45-deltavsPar!$C$4),"  ")</f>
        <v>  </v>
      </c>
      <c r="AU42" s="49" t="str">
        <f>IF((ScoreStroke!AU45-deltavsPar!$C$4)&gt;=0,(ScoreStroke!AU45-deltavsPar!$C$4),"  ")</f>
        <v>  </v>
      </c>
      <c r="AV42" s="49" t="str">
        <f>IF((ScoreStroke!AV45-deltavsPar!$C$4)&gt;=0,(ScoreStroke!AV45-deltavsPar!$C$4),"  ")</f>
        <v>  </v>
      </c>
      <c r="AW42" s="49" t="str">
        <f>IF((ScoreStroke!AW45-deltavsPar!$C$4)&gt;=0,(ScoreStroke!AW45-deltavsPar!$C$4),"  ")</f>
        <v>  </v>
      </c>
      <c r="AX42" s="49" t="str">
        <f>IF((ScoreStroke!AX45-deltavsPar!$C$4)&gt;=0,(ScoreStroke!AX45-deltavsPar!$C$4),"  ")</f>
        <v>  </v>
      </c>
      <c r="AY42" s="49" t="str">
        <f>IF((ScoreStroke!AY45-deltavsPar!$C$4)&gt;=0,(ScoreStroke!AY45-deltavsPar!$C$4),"  ")</f>
        <v>  </v>
      </c>
      <c r="AZ42" s="49"/>
      <c r="BA42" s="49" t="str">
        <f>IF((ScoreStroke!BA45-deltavsPar!$C$4)&gt;=0,(ScoreStroke!BA45-deltavsPar!$C$4),"  ")</f>
        <v>  </v>
      </c>
      <c r="BB42" s="49"/>
      <c r="BC42" s="49"/>
      <c r="BD42" s="49"/>
      <c r="BE42" s="49"/>
    </row>
    <row r="43" spans="2:57" ht="15">
      <c r="B43" s="7">
        <v>42296</v>
      </c>
      <c r="C43" s="49" t="str">
        <f>IF((ScoreStroke!C46-deltavsPar!$C$4)&gt;=0,(ScoreStroke!C46-deltavsPar!$C$4),"  ")</f>
        <v>  </v>
      </c>
      <c r="D43" s="49">
        <f>IF((ScoreStroke!D46-deltavsPar!$C$4)&gt;=0,(ScoreStroke!D46-deltavsPar!$C$4),"  ")</f>
        <v>21</v>
      </c>
      <c r="E43" s="49">
        <f>IF((ScoreStroke!E46-deltavsPar!$C$4)&gt;=0,(ScoreStroke!E46-deltavsPar!$C$4),"  ")</f>
        <v>33</v>
      </c>
      <c r="F43" s="49">
        <f>IF((ScoreStroke!F46-deltavsPar!$C$4)&gt;=0,(ScoreStroke!F46-deltavsPar!$C$4),"  ")</f>
        <v>16</v>
      </c>
      <c r="G43" s="49">
        <f>IF((ScoreStroke!G46-deltavsPar!$C$4)&gt;=0,(ScoreStroke!G46-deltavsPar!$C$4),"  ")</f>
        <v>22</v>
      </c>
      <c r="H43" s="49">
        <f>IF((ScoreStroke!H46-deltavsPar!$C$4)&gt;=0,(ScoreStroke!H46-deltavsPar!$C$4),"  ")</f>
        <v>27</v>
      </c>
      <c r="I43" s="49" t="str">
        <f>IF((ScoreStroke!I46-deltavsPar!$C$4)&gt;=0,(ScoreStroke!I46-deltavsPar!$C$4),"  ")</f>
        <v>  </v>
      </c>
      <c r="J43" s="49">
        <f>IF((ScoreStroke!J46-deltavsPar!$C$4)&gt;=0,(ScoreStroke!J46-deltavsPar!$C$4),"  ")</f>
        <v>31</v>
      </c>
      <c r="K43" s="49" t="str">
        <f>IF((ScoreStroke!K46-deltavsPar!$C$4)&gt;=0,(ScoreStroke!K46-deltavsPar!$C$4),"  ")</f>
        <v>  </v>
      </c>
      <c r="L43" s="49" t="str">
        <f>IF((ScoreStroke!L46-deltavsPar!$C$4)&gt;=0,(ScoreStroke!L46-deltavsPar!$C$4),"  ")</f>
        <v>  </v>
      </c>
      <c r="M43" s="49">
        <f>IF((ScoreStroke!M46-deltavsPar!$C$4)&gt;=0,(ScoreStroke!M46-deltavsPar!$C$4),"  ")</f>
        <v>6</v>
      </c>
      <c r="N43" s="49" t="str">
        <f>IF((ScoreStroke!N46-deltavsPar!$C$4)&gt;=0,(ScoreStroke!N46-deltavsPar!$C$4),"  ")</f>
        <v>  </v>
      </c>
      <c r="O43" s="49" t="str">
        <f>IF((ScoreStroke!O46-deltavsPar!$C$4)&gt;=0,(ScoreStroke!O46-deltavsPar!$C$4),"  ")</f>
        <v>  </v>
      </c>
      <c r="P43" s="49">
        <f>IF((ScoreStroke!P46-deltavsPar!$C$4)&gt;=0,(ScoreStroke!P46-deltavsPar!$C$4),"  ")</f>
        <v>39</v>
      </c>
      <c r="Q43" s="49" t="str">
        <f>IF((ScoreStroke!Q46-deltavsPar!$C$4)&gt;=0,(ScoreStroke!Q46-deltavsPar!$C$4),"  ")</f>
        <v>  </v>
      </c>
      <c r="R43" s="49" t="str">
        <f>IF((ScoreStroke!R46-deltavsPar!$C$4)&gt;=0,(ScoreStroke!R46-deltavsPar!$C$4),"  ")</f>
        <v>  </v>
      </c>
      <c r="S43" s="49">
        <f>IF((ScoreStroke!S46-deltavsPar!$C$4)&gt;=0,(ScoreStroke!S46-deltavsPar!$C$4),"  ")</f>
        <v>32</v>
      </c>
      <c r="T43" s="49" t="str">
        <f>IF((ScoreStroke!T46-deltavsPar!$C$4)&gt;=0,(ScoreStroke!T46-deltavsPar!$C$4),"  ")</f>
        <v>  </v>
      </c>
      <c r="U43" s="49" t="str">
        <f>IF((ScoreStroke!U46-deltavsPar!$C$4)&gt;=0,(ScoreStroke!U46-deltavsPar!$C$4),"  ")</f>
        <v>  </v>
      </c>
      <c r="V43" s="49" t="str">
        <f>IF((ScoreStroke!V46-deltavsPar!$C$4)&gt;=0,(ScoreStroke!V46-deltavsPar!$C$4),"  ")</f>
        <v>  </v>
      </c>
      <c r="W43" s="49">
        <f>IF((ScoreStroke!W46-deltavsPar!$C$4)&gt;=0,(ScoreStroke!W46-deltavsPar!$C$4),"  ")</f>
        <v>41</v>
      </c>
      <c r="X43" s="49">
        <f>IF((ScoreStroke!X46-deltavsPar!$C$4)&gt;=0,(ScoreStroke!X46-deltavsPar!$C$4),"  ")</f>
        <v>25</v>
      </c>
      <c r="Y43" s="49" t="str">
        <f>IF((ScoreStroke!Y46-deltavsPar!$C$4)&gt;=0,(ScoreStroke!Y46-deltavsPar!$C$4),"  ")</f>
        <v>  </v>
      </c>
      <c r="Z43" s="49">
        <f>IF((ScoreStroke!Z46-deltavsPar!$C$4)&gt;=0,(ScoreStroke!Z46-deltavsPar!$C$4),"  ")</f>
        <v>30</v>
      </c>
      <c r="AA43" s="49" t="str">
        <f>IF((ScoreStroke!AA46-deltavsPar!$C$4)&gt;=0,(ScoreStroke!AA46-deltavsPar!$C$4),"  ")</f>
        <v>  </v>
      </c>
      <c r="AB43" s="49" t="str">
        <f>IF((ScoreStroke!AB46-deltavsPar!$C$4)&gt;=0,(ScoreStroke!AB46-deltavsPar!$C$4),"  ")</f>
        <v>  </v>
      </c>
      <c r="AC43" s="49" t="str">
        <f>IF((ScoreStroke!AC46-deltavsPar!$C$4)&gt;=0,(ScoreStroke!AC46-deltavsPar!$C$4),"  ")</f>
        <v>  </v>
      </c>
      <c r="AD43" s="49" t="str">
        <f>IF((ScoreStroke!AD46-deltavsPar!$C$4)&gt;=0,(ScoreStroke!AD46-deltavsPar!$C$4),"  ")</f>
        <v>  </v>
      </c>
      <c r="AE43" s="49" t="str">
        <f>IF((ScoreStroke!AE46-deltavsPar!$C$4)&gt;=0,(ScoreStroke!AE46-deltavsPar!$C$4),"  ")</f>
        <v>  </v>
      </c>
      <c r="AF43" s="49" t="str">
        <f>IF((ScoreStroke!AF46-deltavsPar!$C$4)&gt;=0,(ScoreStroke!AF46-deltavsPar!$C$4),"  ")</f>
        <v>  </v>
      </c>
      <c r="AG43" s="49" t="str">
        <f>IF((ScoreStroke!AG46-deltavsPar!$C$4)&gt;=0,(ScoreStroke!AG46-deltavsPar!$C$4),"  ")</f>
        <v>  </v>
      </c>
      <c r="AH43" s="49" t="str">
        <f>IF((ScoreStroke!AH46-deltavsPar!$C$4)&gt;=0,(ScoreStroke!AH46-deltavsPar!$C$4),"  ")</f>
        <v>  </v>
      </c>
      <c r="AI43" s="49">
        <f>IF((ScoreStroke!AI46-deltavsPar!$C$4)&gt;=0,(ScoreStroke!AI46-deltavsPar!$C$4),"  ")</f>
        <v>29</v>
      </c>
      <c r="AJ43" s="49" t="str">
        <f>IF((ScoreStroke!AJ46-deltavsPar!$C$4)&gt;=0,(ScoreStroke!AJ46-deltavsPar!$C$4),"  ")</f>
        <v>  </v>
      </c>
      <c r="AK43" s="49" t="str">
        <f>IF((ScoreStroke!AK46-deltavsPar!$C$4)&gt;=0,(ScoreStroke!AK46-deltavsPar!$C$4),"  ")</f>
        <v>  </v>
      </c>
      <c r="AL43" s="49" t="str">
        <f>IF((ScoreStroke!AL46-deltavsPar!$C$4)&gt;=0,(ScoreStroke!AL46-deltavsPar!$C$4),"  ")</f>
        <v>  </v>
      </c>
      <c r="AM43" s="49" t="str">
        <f>IF((ScoreStroke!AM46-deltavsPar!$C$4)&gt;=0,(ScoreStroke!AM46-deltavsPar!$C$4),"  ")</f>
        <v>  </v>
      </c>
      <c r="AN43" s="49" t="str">
        <f>IF((ScoreStroke!AN46-deltavsPar!$C$4)&gt;=0,(ScoreStroke!AN46-deltavsPar!$C$4),"  ")</f>
        <v>  </v>
      </c>
      <c r="AO43" s="49">
        <f>IF((ScoreStroke!AO46-deltavsPar!$C$4)&gt;=0,(ScoreStroke!AO46-deltavsPar!$C$4),"  ")</f>
        <v>26</v>
      </c>
      <c r="AP43" s="49" t="str">
        <f>IF((ScoreStroke!AP46-deltavsPar!$C$4)&gt;=0,(ScoreStroke!AP46-deltavsPar!$C$4),"  ")</f>
        <v>  </v>
      </c>
      <c r="AQ43" s="49">
        <f>IF((ScoreStroke!AQ46-deltavsPar!$C$4)&gt;=0,(ScoreStroke!AQ46-deltavsPar!$C$4),"  ")</f>
        <v>40</v>
      </c>
      <c r="AR43" s="49">
        <f>IF((ScoreStroke!AR46-deltavsPar!$C$4)&gt;=0,(ScoreStroke!AR46-deltavsPar!$C$4),"  ")</f>
        <v>33</v>
      </c>
      <c r="AS43" s="49" t="str">
        <f>IF((ScoreStroke!AS46-deltavsPar!$C$4)&gt;=0,(ScoreStroke!AS46-deltavsPar!$C$4),"  ")</f>
        <v>  </v>
      </c>
      <c r="AT43" s="49" t="str">
        <f>IF((ScoreStroke!AT46-deltavsPar!$C$4)&gt;=0,(ScoreStroke!AT46-deltavsPar!$C$4),"  ")</f>
        <v>  </v>
      </c>
      <c r="AU43" s="49">
        <f>IF((ScoreStroke!AU46-deltavsPar!$C$4)&gt;=0,(ScoreStroke!AU46-deltavsPar!$C$4),"  ")</f>
        <v>22</v>
      </c>
      <c r="AV43" s="49" t="str">
        <f>IF((ScoreStroke!AV46-deltavsPar!$C$4)&gt;=0,(ScoreStroke!AV46-deltavsPar!$C$4),"  ")</f>
        <v>  </v>
      </c>
      <c r="AW43" s="49" t="str">
        <f>IF((ScoreStroke!AW46-deltavsPar!$C$4)&gt;=0,(ScoreStroke!AW46-deltavsPar!$C$4),"  ")</f>
        <v>  </v>
      </c>
      <c r="AX43" s="49">
        <f>IF((ScoreStroke!AX46-deltavsPar!$C$4)&gt;=0,(ScoreStroke!AX46-deltavsPar!$C$4),"  ")</f>
        <v>22</v>
      </c>
      <c r="AY43" s="49">
        <f>IF((ScoreStroke!AY46-deltavsPar!$C$4)&gt;=0,(ScoreStroke!AY46-deltavsPar!$C$4),"  ")</f>
        <v>34</v>
      </c>
      <c r="AZ43" s="49"/>
      <c r="BA43" s="49" t="str">
        <f>IF((ScoreStroke!BA46-deltavsPar!$C$4)&gt;=0,(ScoreStroke!BA46-deltavsPar!$C$4),"  ")</f>
        <v>  </v>
      </c>
      <c r="BB43" s="49"/>
      <c r="BC43" s="49"/>
      <c r="BD43" s="49"/>
      <c r="BE43" s="49"/>
    </row>
    <row r="44" spans="2:57" ht="15">
      <c r="B44" s="7">
        <v>42303</v>
      </c>
      <c r="C44" s="49" t="str">
        <f>IF((ScoreStroke!C47-deltavsPar!$C$4)&gt;=0,(ScoreStroke!C47-deltavsPar!$C$4),"  ")</f>
        <v>  </v>
      </c>
      <c r="D44" s="49">
        <f>IF((ScoreStroke!D47-deltavsPar!$C$4)&gt;=0,(ScoreStroke!D47-deltavsPar!$C$4),"  ")</f>
        <v>26</v>
      </c>
      <c r="E44" s="49">
        <f>IF((ScoreStroke!E47-deltavsPar!$C$4)&gt;=0,(ScoreStroke!E47-deltavsPar!$C$4),"  ")</f>
        <v>32</v>
      </c>
      <c r="F44" s="49" t="str">
        <f>IF((ScoreStroke!F47-deltavsPar!$C$4)&gt;=0,(ScoreStroke!F47-deltavsPar!$C$4),"  ")</f>
        <v>  </v>
      </c>
      <c r="G44" s="49" t="str">
        <f>IF((ScoreStroke!G47-deltavsPar!$C$4)&gt;=0,(ScoreStroke!G47-deltavsPar!$C$4),"  ")</f>
        <v>  </v>
      </c>
      <c r="H44" s="49">
        <f>IF((ScoreStroke!H47-deltavsPar!$C$4)&gt;=0,(ScoreStroke!H47-deltavsPar!$C$4),"  ")</f>
        <v>39</v>
      </c>
      <c r="I44" s="49">
        <f>IF((ScoreStroke!I47-deltavsPar!$C$4)&gt;=0,(ScoreStroke!I47-deltavsPar!$C$4),"  ")</f>
        <v>27</v>
      </c>
      <c r="J44" s="49">
        <f>IF((ScoreStroke!J47-deltavsPar!$C$4)&gt;=0,(ScoreStroke!J47-deltavsPar!$C$4),"  ")</f>
        <v>26</v>
      </c>
      <c r="K44" s="49">
        <f>IF((ScoreStroke!K47-deltavsPar!$C$4)&gt;=0,(ScoreStroke!K47-deltavsPar!$C$4),"  ")</f>
        <v>23</v>
      </c>
      <c r="L44" s="49">
        <f>IF((ScoreStroke!L47-deltavsPar!$C$4)&gt;=0,(ScoreStroke!L47-deltavsPar!$C$4),"  ")</f>
        <v>48</v>
      </c>
      <c r="M44" s="49" t="str">
        <f>IF((ScoreStroke!M47-deltavsPar!$C$4)&gt;=0,(ScoreStroke!M47-deltavsPar!$C$4),"  ")</f>
        <v>  </v>
      </c>
      <c r="N44" s="49">
        <f>IF((ScoreStroke!N47-deltavsPar!$C$4)&gt;=0,(ScoreStroke!N47-deltavsPar!$C$4),"  ")</f>
        <v>36</v>
      </c>
      <c r="O44" s="49" t="str">
        <f>IF((ScoreStroke!O47-deltavsPar!$C$4)&gt;=0,(ScoreStroke!O47-deltavsPar!$C$4),"  ")</f>
        <v>  </v>
      </c>
      <c r="P44" s="49" t="str">
        <f>IF((ScoreStroke!P47-deltavsPar!$C$4)&gt;=0,(ScoreStroke!P47-deltavsPar!$C$4),"  ")</f>
        <v>  </v>
      </c>
      <c r="Q44" s="49" t="str">
        <f>IF((ScoreStroke!Q47-deltavsPar!$C$4)&gt;=0,(ScoreStroke!Q47-deltavsPar!$C$4),"  ")</f>
        <v>  </v>
      </c>
      <c r="R44" s="49" t="str">
        <f>IF((ScoreStroke!R47-deltavsPar!$C$4)&gt;=0,(ScoreStroke!R47-deltavsPar!$C$4),"  ")</f>
        <v>  </v>
      </c>
      <c r="S44" s="49" t="str">
        <f>IF((ScoreStroke!S47-deltavsPar!$C$4)&gt;=0,(ScoreStroke!S47-deltavsPar!$C$4),"  ")</f>
        <v>  </v>
      </c>
      <c r="T44" s="49" t="str">
        <f>IF((ScoreStroke!T47-deltavsPar!$C$4)&gt;=0,(ScoreStroke!T47-deltavsPar!$C$4),"  ")</f>
        <v>  </v>
      </c>
      <c r="U44" s="49">
        <f>IF((ScoreStroke!U47-deltavsPar!$C$4)&gt;=0,(ScoreStroke!U47-deltavsPar!$C$4),"  ")</f>
        <v>33</v>
      </c>
      <c r="V44" s="49" t="str">
        <f>IF((ScoreStroke!V47-deltavsPar!$C$4)&gt;=0,(ScoreStroke!V47-deltavsPar!$C$4),"  ")</f>
        <v>  </v>
      </c>
      <c r="W44" s="49">
        <f>IF((ScoreStroke!W47-deltavsPar!$C$4)&gt;=0,(ScoreStroke!W47-deltavsPar!$C$4),"  ")</f>
        <v>28</v>
      </c>
      <c r="X44" s="49" t="str">
        <f>IF((ScoreStroke!X47-deltavsPar!$C$4)&gt;=0,(ScoreStroke!X47-deltavsPar!$C$4),"  ")</f>
        <v>  </v>
      </c>
      <c r="Y44" s="49" t="str">
        <f>IF((ScoreStroke!Y47-deltavsPar!$C$4)&gt;=0,(ScoreStroke!Y47-deltavsPar!$C$4),"  ")</f>
        <v>  </v>
      </c>
      <c r="Z44" s="49" t="str">
        <f>IF((ScoreStroke!Z47-deltavsPar!$C$4)&gt;=0,(ScoreStroke!Z47-deltavsPar!$C$4),"  ")</f>
        <v>  </v>
      </c>
      <c r="AA44" s="49" t="str">
        <f>IF((ScoreStroke!AA47-deltavsPar!$C$4)&gt;=0,(ScoreStroke!AA47-deltavsPar!$C$4),"  ")</f>
        <v>  </v>
      </c>
      <c r="AB44" s="49" t="str">
        <f>IF((ScoreStroke!AB47-deltavsPar!$C$4)&gt;=0,(ScoreStroke!AB47-deltavsPar!$C$4),"  ")</f>
        <v>  </v>
      </c>
      <c r="AC44" s="49" t="str">
        <f>IF((ScoreStroke!AC47-deltavsPar!$C$4)&gt;=0,(ScoreStroke!AC47-deltavsPar!$C$4),"  ")</f>
        <v>  </v>
      </c>
      <c r="AD44" s="49">
        <f>IF((ScoreStroke!AD47-deltavsPar!$C$4)&gt;=0,(ScoreStroke!AD47-deltavsPar!$C$4),"  ")</f>
        <v>36</v>
      </c>
      <c r="AE44" s="49" t="str">
        <f>IF((ScoreStroke!AE47-deltavsPar!$C$4)&gt;=0,(ScoreStroke!AE47-deltavsPar!$C$4),"  ")</f>
        <v>  </v>
      </c>
      <c r="AF44" s="49" t="str">
        <f>IF((ScoreStroke!AF47-deltavsPar!$C$4)&gt;=0,(ScoreStroke!AF47-deltavsPar!$C$4),"  ")</f>
        <v>  </v>
      </c>
      <c r="AG44" s="49" t="str">
        <f>IF((ScoreStroke!AG47-deltavsPar!$C$4)&gt;=0,(ScoreStroke!AG47-deltavsPar!$C$4),"  ")</f>
        <v>  </v>
      </c>
      <c r="AH44" s="49" t="str">
        <f>IF((ScoreStroke!AH47-deltavsPar!$C$4)&gt;=0,(ScoreStroke!AH47-deltavsPar!$C$4),"  ")</f>
        <v>  </v>
      </c>
      <c r="AI44" s="49" t="str">
        <f>IF((ScoreStroke!AI47-deltavsPar!$C$4)&gt;=0,(ScoreStroke!AI47-deltavsPar!$C$4),"  ")</f>
        <v>  </v>
      </c>
      <c r="AJ44" s="49" t="str">
        <f>IF((ScoreStroke!AJ47-deltavsPar!$C$4)&gt;=0,(ScoreStroke!AJ47-deltavsPar!$C$4),"  ")</f>
        <v>  </v>
      </c>
      <c r="AK44" s="49" t="str">
        <f>IF((ScoreStroke!AK47-deltavsPar!$C$4)&gt;=0,(ScoreStroke!AK47-deltavsPar!$C$4),"  ")</f>
        <v>  </v>
      </c>
      <c r="AL44" s="49" t="str">
        <f>IF((ScoreStroke!AL47-deltavsPar!$C$4)&gt;=0,(ScoreStroke!AL47-deltavsPar!$C$4),"  ")</f>
        <v>  </v>
      </c>
      <c r="AM44" s="49" t="str">
        <f>IF((ScoreStroke!AM47-deltavsPar!$C$4)&gt;=0,(ScoreStroke!AM47-deltavsPar!$C$4),"  ")</f>
        <v>  </v>
      </c>
      <c r="AN44" s="49" t="str">
        <f>IF((ScoreStroke!AN47-deltavsPar!$C$4)&gt;=0,(ScoreStroke!AN47-deltavsPar!$C$4),"  ")</f>
        <v>  </v>
      </c>
      <c r="AO44" s="49" t="str">
        <f>IF((ScoreStroke!AO47-deltavsPar!$C$4)&gt;=0,(ScoreStroke!AO47-deltavsPar!$C$4),"  ")</f>
        <v>  </v>
      </c>
      <c r="AP44" s="49" t="str">
        <f>IF((ScoreStroke!AP47-deltavsPar!$C$4)&gt;=0,(ScoreStroke!AP47-deltavsPar!$C$4),"  ")</f>
        <v>  </v>
      </c>
      <c r="AQ44" s="49" t="str">
        <f>IF((ScoreStroke!AQ47-deltavsPar!$C$4)&gt;=0,(ScoreStroke!AQ47-deltavsPar!$C$4),"  ")</f>
        <v>  </v>
      </c>
      <c r="AR44" s="49" t="str">
        <f>IF((ScoreStroke!AR47-deltavsPar!$C$4)&gt;=0,(ScoreStroke!AR47-deltavsPar!$C$4),"  ")</f>
        <v>  </v>
      </c>
      <c r="AS44" s="49">
        <f>IF((ScoreStroke!AS47-deltavsPar!$C$4)&gt;=0,(ScoreStroke!AS47-deltavsPar!$C$4),"  ")</f>
        <v>36</v>
      </c>
      <c r="AT44" s="49">
        <f>IF((ScoreStroke!AT47-deltavsPar!$C$4)&gt;=0,(ScoreStroke!AT47-deltavsPar!$C$4),"  ")</f>
        <v>30</v>
      </c>
      <c r="AU44" s="49">
        <f>IF((ScoreStroke!AU47-deltavsPar!$C$4)&gt;=0,(ScoreStroke!AU47-deltavsPar!$C$4),"  ")</f>
        <v>23</v>
      </c>
      <c r="AV44" s="49" t="str">
        <f>IF((ScoreStroke!AV47-deltavsPar!$C$4)&gt;=0,(ScoreStroke!AV47-deltavsPar!$C$4),"  ")</f>
        <v>  </v>
      </c>
      <c r="AW44" s="49" t="str">
        <f>IF((ScoreStroke!AW47-deltavsPar!$C$4)&gt;=0,(ScoreStroke!AW47-deltavsPar!$C$4),"  ")</f>
        <v>  </v>
      </c>
      <c r="AX44" s="49" t="str">
        <f>IF((ScoreStroke!AX47-deltavsPar!$C$4)&gt;=0,(ScoreStroke!AX47-deltavsPar!$C$4),"  ")</f>
        <v>  </v>
      </c>
      <c r="AY44" s="49" t="str">
        <f>IF((ScoreStroke!AY47-deltavsPar!$C$4)&gt;=0,(ScoreStroke!AY47-deltavsPar!$C$4),"  ")</f>
        <v>  </v>
      </c>
      <c r="AZ44" s="49"/>
      <c r="BA44" s="49"/>
      <c r="BB44" s="49"/>
      <c r="BC44" s="49"/>
      <c r="BD44" s="49"/>
      <c r="BE44" s="49"/>
    </row>
    <row r="45" spans="2:57" ht="15">
      <c r="B45" s="7">
        <v>42310</v>
      </c>
      <c r="C45" s="49" t="str">
        <f>IF((ScoreStroke!C48-deltavsPar!$C$4)&gt;=0,(ScoreStroke!C48-deltavsPar!$C$4),"  ")</f>
        <v>  </v>
      </c>
      <c r="D45" s="49">
        <f>IF((ScoreStroke!D48-deltavsPar!$C$4)&gt;=0,(ScoreStroke!D48-deltavsPar!$C$4),"  ")</f>
        <v>37</v>
      </c>
      <c r="E45" s="49">
        <f>IF((ScoreStroke!E48-deltavsPar!$C$4)&gt;=0,(ScoreStroke!E48-deltavsPar!$C$4),"  ")</f>
        <v>37</v>
      </c>
      <c r="F45" s="49" t="str">
        <f>IF((ScoreStroke!F48-deltavsPar!$C$4)&gt;=0,(ScoreStroke!F48-deltavsPar!$C$4),"  ")</f>
        <v>  </v>
      </c>
      <c r="G45" s="49" t="str">
        <f>IF((ScoreStroke!G48-deltavsPar!$C$4)&gt;=0,(ScoreStroke!G48-deltavsPar!$C$4),"  ")</f>
        <v>  </v>
      </c>
      <c r="H45" s="49">
        <f>IF((ScoreStroke!H48-deltavsPar!$C$4)&gt;=0,(ScoreStroke!H48-deltavsPar!$C$4),"  ")</f>
        <v>44</v>
      </c>
      <c r="I45" s="49">
        <f>IF((ScoreStroke!I48-deltavsPar!$C$4)&gt;=0,(ScoreStroke!I48-deltavsPar!$C$4),"  ")</f>
        <v>40</v>
      </c>
      <c r="J45" s="49">
        <f>IF((ScoreStroke!J48-deltavsPar!$C$4)&gt;=0,(ScoreStroke!J48-deltavsPar!$C$4),"  ")</f>
        <v>27</v>
      </c>
      <c r="K45" s="49">
        <f>IF((ScoreStroke!K48-deltavsPar!$C$4)&gt;=0,(ScoreStroke!K48-deltavsPar!$C$4),"  ")</f>
        <v>29</v>
      </c>
      <c r="L45" s="49" t="str">
        <f>IF((ScoreStroke!L48-deltavsPar!$C$4)&gt;=0,(ScoreStroke!L48-deltavsPar!$C$4),"  ")</f>
        <v>  </v>
      </c>
      <c r="M45" s="49" t="str">
        <f>IF((ScoreStroke!M48-deltavsPar!$C$4)&gt;=0,(ScoreStroke!M48-deltavsPar!$C$4),"  ")</f>
        <v>  </v>
      </c>
      <c r="N45" s="49" t="str">
        <f>IF((ScoreStroke!N48-deltavsPar!$C$4)&gt;=0,(ScoreStroke!N48-deltavsPar!$C$4),"  ")</f>
        <v>  </v>
      </c>
      <c r="O45" s="49" t="str">
        <f>IF((ScoreStroke!O48-deltavsPar!$C$4)&gt;=0,(ScoreStroke!O48-deltavsPar!$C$4),"  ")</f>
        <v>  </v>
      </c>
      <c r="P45" s="49">
        <f>IF((ScoreStroke!P48-deltavsPar!$C$4)&gt;=0,(ScoreStroke!P48-deltavsPar!$C$4),"  ")</f>
        <v>41</v>
      </c>
      <c r="Q45" s="49" t="str">
        <f>IF((ScoreStroke!Q48-deltavsPar!$C$4)&gt;=0,(ScoreStroke!Q48-deltavsPar!$C$4),"  ")</f>
        <v>  </v>
      </c>
      <c r="R45" s="49" t="str">
        <f>IF((ScoreStroke!R48-deltavsPar!$C$4)&gt;=0,(ScoreStroke!R48-deltavsPar!$C$4),"  ")</f>
        <v>  </v>
      </c>
      <c r="S45" s="49" t="str">
        <f>IF((ScoreStroke!S48-deltavsPar!$C$4)&gt;=0,(ScoreStroke!S48-deltavsPar!$C$4),"  ")</f>
        <v>  </v>
      </c>
      <c r="T45" s="49" t="str">
        <f>IF((ScoreStroke!T48-deltavsPar!$C$4)&gt;=0,(ScoreStroke!T48-deltavsPar!$C$4),"  ")</f>
        <v>  </v>
      </c>
      <c r="U45" s="49" t="str">
        <f>IF((ScoreStroke!U48-deltavsPar!$C$4)&gt;=0,(ScoreStroke!U48-deltavsPar!$C$4),"  ")</f>
        <v>  </v>
      </c>
      <c r="V45" s="49" t="str">
        <f>IF((ScoreStroke!V48-deltavsPar!$C$4)&gt;=0,(ScoreStroke!V48-deltavsPar!$C$4),"  ")</f>
        <v>  </v>
      </c>
      <c r="W45" s="49">
        <f>IF((ScoreStroke!W48-deltavsPar!$C$4)&gt;=0,(ScoreStroke!W48-deltavsPar!$C$4),"  ")</f>
        <v>43</v>
      </c>
      <c r="X45" s="49" t="str">
        <f>IF((ScoreStroke!X48-deltavsPar!$C$4)&gt;=0,(ScoreStroke!X48-deltavsPar!$C$4),"  ")</f>
        <v>  </v>
      </c>
      <c r="Y45" s="49">
        <f>IF((ScoreStroke!Y48-deltavsPar!$C$4)&gt;=0,(ScoreStroke!Y48-deltavsPar!$C$4),"  ")</f>
        <v>20</v>
      </c>
      <c r="Z45" s="49">
        <f>IF((ScoreStroke!Z48-deltavsPar!$C$4)&gt;=0,(ScoreStroke!Z48-deltavsPar!$C$4),"  ")</f>
        <v>31</v>
      </c>
      <c r="AA45" s="49" t="str">
        <f>IF((ScoreStroke!AA48-deltavsPar!$C$4)&gt;=0,(ScoreStroke!AA48-deltavsPar!$C$4),"  ")</f>
        <v>  </v>
      </c>
      <c r="AB45" s="49" t="str">
        <f>IF((ScoreStroke!AB48-deltavsPar!$C$4)&gt;=0,(ScoreStroke!AB48-deltavsPar!$C$4),"  ")</f>
        <v>  </v>
      </c>
      <c r="AC45" s="49" t="str">
        <f>IF((ScoreStroke!AC48-deltavsPar!$C$4)&gt;=0,(ScoreStroke!AC48-deltavsPar!$C$4),"  ")</f>
        <v>  </v>
      </c>
      <c r="AD45" s="49" t="str">
        <f>IF((ScoreStroke!AD48-deltavsPar!$C$4)&gt;=0,(ScoreStroke!AD48-deltavsPar!$C$4),"  ")</f>
        <v>  </v>
      </c>
      <c r="AE45" s="49" t="str">
        <f>IF((ScoreStroke!AE48-deltavsPar!$C$4)&gt;=0,(ScoreStroke!AE48-deltavsPar!$C$4),"  ")</f>
        <v>  </v>
      </c>
      <c r="AF45" s="49" t="str">
        <f>IF((ScoreStroke!AF48-deltavsPar!$C$4)&gt;=0,(ScoreStroke!AF48-deltavsPar!$C$4),"  ")</f>
        <v>  </v>
      </c>
      <c r="AG45" s="49" t="str">
        <f>IF((ScoreStroke!AG48-deltavsPar!$C$4)&gt;=0,(ScoreStroke!AG48-deltavsPar!$C$4),"  ")</f>
        <v>  </v>
      </c>
      <c r="AH45" s="49" t="str">
        <f>IF((ScoreStroke!AH48-deltavsPar!$C$4)&gt;=0,(ScoreStroke!AH48-deltavsPar!$C$4),"  ")</f>
        <v>  </v>
      </c>
      <c r="AI45" s="49" t="str">
        <f>IF((ScoreStroke!AI48-deltavsPar!$C$4)&gt;=0,(ScoreStroke!AI48-deltavsPar!$C$4),"  ")</f>
        <v>  </v>
      </c>
      <c r="AJ45" s="49" t="str">
        <f>IF((ScoreStroke!AJ48-deltavsPar!$C$4)&gt;=0,(ScoreStroke!AJ48-deltavsPar!$C$4),"  ")</f>
        <v>  </v>
      </c>
      <c r="AK45" s="49" t="str">
        <f>IF((ScoreStroke!AK48-deltavsPar!$C$4)&gt;=0,(ScoreStroke!AK48-deltavsPar!$C$4),"  ")</f>
        <v>  </v>
      </c>
      <c r="AL45" s="49" t="str">
        <f>IF((ScoreStroke!AL48-deltavsPar!$C$4)&gt;=0,(ScoreStroke!AL48-deltavsPar!$C$4),"  ")</f>
        <v>  </v>
      </c>
      <c r="AM45" s="49" t="str">
        <f>IF((ScoreStroke!AM48-deltavsPar!$C$4)&gt;=0,(ScoreStroke!AM48-deltavsPar!$C$4),"  ")</f>
        <v>  </v>
      </c>
      <c r="AN45" s="49" t="str">
        <f>IF((ScoreStroke!AN48-deltavsPar!$C$4)&gt;=0,(ScoreStroke!AN48-deltavsPar!$C$4),"  ")</f>
        <v>  </v>
      </c>
      <c r="AO45" s="49">
        <f>IF((ScoreStroke!AO48-deltavsPar!$C$4)&gt;=0,(ScoreStroke!AO48-deltavsPar!$C$4),"  ")</f>
        <v>29</v>
      </c>
      <c r="AP45" s="49" t="str">
        <f>IF((ScoreStroke!AP48-deltavsPar!$C$4)&gt;=0,(ScoreStroke!AP48-deltavsPar!$C$4),"  ")</f>
        <v>  </v>
      </c>
      <c r="AQ45" s="49">
        <f>IF((ScoreStroke!AQ48-deltavsPar!$C$4)&gt;=0,(ScoreStroke!AQ48-deltavsPar!$C$4),"  ")</f>
        <v>35</v>
      </c>
      <c r="AR45" s="49">
        <f>IF((ScoreStroke!AR48-deltavsPar!$C$4)&gt;=0,(ScoreStroke!AR48-deltavsPar!$C$4),"  ")</f>
        <v>34</v>
      </c>
      <c r="AS45" s="49" t="str">
        <f>IF((ScoreStroke!AS48-deltavsPar!$C$4)&gt;=0,(ScoreStroke!AS48-deltavsPar!$C$4),"  ")</f>
        <v>  </v>
      </c>
      <c r="AT45" s="49" t="str">
        <f>IF((ScoreStroke!AT48-deltavsPar!$C$4)&gt;=0,(ScoreStroke!AT48-deltavsPar!$C$4),"  ")</f>
        <v>  </v>
      </c>
      <c r="AU45" s="49" t="str">
        <f>IF((ScoreStroke!AU48-deltavsPar!$C$4)&gt;=0,(ScoreStroke!AU48-deltavsPar!$C$4),"  ")</f>
        <v>  </v>
      </c>
      <c r="AV45" s="49" t="str">
        <f>IF((ScoreStroke!AV48-deltavsPar!$C$4)&gt;=0,(ScoreStroke!AV48-deltavsPar!$C$4),"  ")</f>
        <v>  </v>
      </c>
      <c r="AW45" s="49" t="str">
        <f>IF((ScoreStroke!AW48-deltavsPar!$C$4)&gt;=0,(ScoreStroke!AW48-deltavsPar!$C$4),"  ")</f>
        <v>  </v>
      </c>
      <c r="AX45" s="49" t="str">
        <f>IF((ScoreStroke!AX48-deltavsPar!$C$4)&gt;=0,(ScoreStroke!AX48-deltavsPar!$C$4),"  ")</f>
        <v>  </v>
      </c>
      <c r="AY45" s="49" t="str">
        <f>IF((ScoreStroke!AY48-deltavsPar!$C$4)&gt;=0,(ScoreStroke!AY48-deltavsPar!$C$4),"  ")</f>
        <v>  </v>
      </c>
      <c r="AZ45" s="49"/>
      <c r="BA45" s="49"/>
      <c r="BB45" s="49"/>
      <c r="BC45" s="49"/>
      <c r="BD45" s="49"/>
      <c r="BE45" s="49"/>
    </row>
    <row r="46" spans="2:57" ht="15">
      <c r="B46" s="7">
        <v>42317</v>
      </c>
      <c r="C46" s="49" t="str">
        <f>IF((ScoreStroke!C49-deltavsPar!$C$4)&gt;=0,(ScoreStroke!C49-deltavsPar!$C$4),"  ")</f>
        <v>  </v>
      </c>
      <c r="D46" s="49">
        <f>IF((ScoreStroke!D49-deltavsPar!$C$4)&gt;=0,(ScoreStroke!D49-deltavsPar!$C$4),"  ")</f>
        <v>25</v>
      </c>
      <c r="E46" s="49">
        <f>IF((ScoreStroke!E49-deltavsPar!$C$4)&gt;=0,(ScoreStroke!E49-deltavsPar!$C$4),"  ")</f>
        <v>24</v>
      </c>
      <c r="F46" s="49" t="str">
        <f>IF((ScoreStroke!F49-deltavsPar!$C$4)&gt;=0,(ScoreStroke!F49-deltavsPar!$C$4),"  ")</f>
        <v>  </v>
      </c>
      <c r="G46" s="49">
        <f>IF((ScoreStroke!G49-deltavsPar!$C$4)&gt;=0,(ScoreStroke!G49-deltavsPar!$C$4),"  ")</f>
        <v>22</v>
      </c>
      <c r="H46" s="49">
        <f>IF((ScoreStroke!H49-deltavsPar!$C$4)&gt;=0,(ScoreStroke!H49-deltavsPar!$C$4),"  ")</f>
        <v>28</v>
      </c>
      <c r="I46" s="49">
        <f>IF((ScoreStroke!I49-deltavsPar!$C$4)&gt;=0,(ScoreStroke!I49-deltavsPar!$C$4),"  ")</f>
        <v>33</v>
      </c>
      <c r="J46" s="49">
        <f>IF((ScoreStroke!J49-deltavsPar!$C$4)&gt;=0,(ScoreStroke!J49-deltavsPar!$C$4),"  ")</f>
        <v>18</v>
      </c>
      <c r="K46" s="49" t="str">
        <f>IF((ScoreStroke!K49-deltavsPar!$C$4)&gt;=0,(ScoreStroke!K49-deltavsPar!$C$4),"  ")</f>
        <v>  </v>
      </c>
      <c r="L46" s="49" t="str">
        <f>IF((ScoreStroke!L49-deltavsPar!$C$4)&gt;=0,(ScoreStroke!L49-deltavsPar!$C$4),"  ")</f>
        <v>  </v>
      </c>
      <c r="M46" s="49" t="str">
        <f>IF((ScoreStroke!M49-deltavsPar!$C$4)&gt;=0,(ScoreStroke!M49-deltavsPar!$C$4),"  ")</f>
        <v>  </v>
      </c>
      <c r="N46" s="49" t="str">
        <f>IF((ScoreStroke!N49-deltavsPar!$C$4)&gt;=0,(ScoreStroke!N49-deltavsPar!$C$4),"  ")</f>
        <v>  </v>
      </c>
      <c r="O46" s="49">
        <f>IF((ScoreStroke!O49-deltavsPar!$C$4)&gt;=0,(ScoreStroke!O49-deltavsPar!$C$4),"  ")</f>
        <v>17</v>
      </c>
      <c r="P46" s="49" t="str">
        <f>IF((ScoreStroke!P49-deltavsPar!$C$4)&gt;=0,(ScoreStroke!P49-deltavsPar!$C$4),"  ")</f>
        <v>  </v>
      </c>
      <c r="Q46" s="49" t="str">
        <f>IF((ScoreStroke!Q49-deltavsPar!$C$4)&gt;=0,(ScoreStroke!Q49-deltavsPar!$C$4),"  ")</f>
        <v>  </v>
      </c>
      <c r="R46" s="49" t="str">
        <f>IF((ScoreStroke!R49-deltavsPar!$C$4)&gt;=0,(ScoreStroke!R49-deltavsPar!$C$4),"  ")</f>
        <v>  </v>
      </c>
      <c r="S46" s="49" t="str">
        <f>IF((ScoreStroke!S49-deltavsPar!$C$4)&gt;=0,(ScoreStroke!S49-deltavsPar!$C$4),"  ")</f>
        <v>  </v>
      </c>
      <c r="T46" s="49" t="str">
        <f>IF((ScoreStroke!T49-deltavsPar!$C$4)&gt;=0,(ScoreStroke!T49-deltavsPar!$C$4),"  ")</f>
        <v>  </v>
      </c>
      <c r="U46" s="49" t="str">
        <f>IF((ScoreStroke!U49-deltavsPar!$C$4)&gt;=0,(ScoreStroke!U49-deltavsPar!$C$4),"  ")</f>
        <v>  </v>
      </c>
      <c r="V46" s="49" t="str">
        <f>IF((ScoreStroke!V49-deltavsPar!$C$4)&gt;=0,(ScoreStroke!V49-deltavsPar!$C$4),"  ")</f>
        <v>  </v>
      </c>
      <c r="W46" s="49" t="str">
        <f>IF((ScoreStroke!W49-deltavsPar!$C$4)&gt;=0,(ScoreStroke!W49-deltavsPar!$C$4),"  ")</f>
        <v>  </v>
      </c>
      <c r="X46" s="49" t="str">
        <f>IF((ScoreStroke!X49-deltavsPar!$C$4)&gt;=0,(ScoreStroke!X49-deltavsPar!$C$4),"  ")</f>
        <v>  </v>
      </c>
      <c r="Y46" s="49" t="str">
        <f>IF((ScoreStroke!Y49-deltavsPar!$C$4)&gt;=0,(ScoreStroke!Y49-deltavsPar!$C$4),"  ")</f>
        <v>  </v>
      </c>
      <c r="Z46" s="49" t="str">
        <f>IF((ScoreStroke!Z49-deltavsPar!$C$4)&gt;=0,(ScoreStroke!Z49-deltavsPar!$C$4),"  ")</f>
        <v>  </v>
      </c>
      <c r="AA46" s="49" t="str">
        <f>IF((ScoreStroke!AA49-deltavsPar!$C$4)&gt;=0,(ScoreStroke!AA49-deltavsPar!$C$4),"  ")</f>
        <v>  </v>
      </c>
      <c r="AB46" s="49" t="str">
        <f>IF((ScoreStroke!AB49-deltavsPar!$C$4)&gt;=0,(ScoreStroke!AB49-deltavsPar!$C$4),"  ")</f>
        <v>  </v>
      </c>
      <c r="AC46" s="49" t="str">
        <f>IF((ScoreStroke!AC49-deltavsPar!$C$4)&gt;=0,(ScoreStroke!AC49-deltavsPar!$C$4),"  ")</f>
        <v>  </v>
      </c>
      <c r="AD46" s="49" t="str">
        <f>IF((ScoreStroke!AD49-deltavsPar!$C$4)&gt;=0,(ScoreStroke!AD49-deltavsPar!$C$4),"  ")</f>
        <v>  </v>
      </c>
      <c r="AE46" s="49" t="str">
        <f>IF((ScoreStroke!AE49-deltavsPar!$C$4)&gt;=0,(ScoreStroke!AE49-deltavsPar!$C$4),"  ")</f>
        <v>  </v>
      </c>
      <c r="AF46" s="49" t="str">
        <f>IF((ScoreStroke!AF49-deltavsPar!$C$4)&gt;=0,(ScoreStroke!AF49-deltavsPar!$C$4),"  ")</f>
        <v>  </v>
      </c>
      <c r="AG46" s="49" t="str">
        <f>IF((ScoreStroke!AG49-deltavsPar!$C$4)&gt;=0,(ScoreStroke!AG49-deltavsPar!$C$4),"  ")</f>
        <v>  </v>
      </c>
      <c r="AH46" s="49" t="str">
        <f>IF((ScoreStroke!AH49-deltavsPar!$C$4)&gt;=0,(ScoreStroke!AH49-deltavsPar!$C$4),"  ")</f>
        <v>  </v>
      </c>
      <c r="AI46" s="49" t="str">
        <f>IF((ScoreStroke!AI49-deltavsPar!$C$4)&gt;=0,(ScoreStroke!AI49-deltavsPar!$C$4),"  ")</f>
        <v>  </v>
      </c>
      <c r="AJ46" s="49" t="str">
        <f>IF((ScoreStroke!AJ49-deltavsPar!$C$4)&gt;=0,(ScoreStroke!AJ49-deltavsPar!$C$4),"  ")</f>
        <v>  </v>
      </c>
      <c r="AK46" s="49" t="str">
        <f>IF((ScoreStroke!AK49-deltavsPar!$C$4)&gt;=0,(ScoreStroke!AK49-deltavsPar!$C$4),"  ")</f>
        <v>  </v>
      </c>
      <c r="AL46" s="49" t="str">
        <f>IF((ScoreStroke!AL49-deltavsPar!$C$4)&gt;=0,(ScoreStroke!AL49-deltavsPar!$C$4),"  ")</f>
        <v>  </v>
      </c>
      <c r="AM46" s="49" t="str">
        <f>IF((ScoreStroke!AM49-deltavsPar!$C$4)&gt;=0,(ScoreStroke!AM49-deltavsPar!$C$4),"  ")</f>
        <v>  </v>
      </c>
      <c r="AN46" s="49" t="str">
        <f>IF((ScoreStroke!AN49-deltavsPar!$C$4)&gt;=0,(ScoreStroke!AN49-deltavsPar!$C$4),"  ")</f>
        <v>  </v>
      </c>
      <c r="AO46" s="49">
        <f>IF((ScoreStroke!AO49-deltavsPar!$C$4)&gt;=0,(ScoreStroke!AO49-deltavsPar!$C$4),"  ")</f>
        <v>24</v>
      </c>
      <c r="AP46" s="49" t="str">
        <f>IF((ScoreStroke!AP49-deltavsPar!$C$4)&gt;=0,(ScoreStroke!AP49-deltavsPar!$C$4),"  ")</f>
        <v>  </v>
      </c>
      <c r="AQ46" s="49" t="str">
        <f>IF((ScoreStroke!AQ49-deltavsPar!$C$4)&gt;=0,(ScoreStroke!AQ49-deltavsPar!$C$4),"  ")</f>
        <v>  </v>
      </c>
      <c r="AR46" s="49" t="str">
        <f>IF((ScoreStroke!AR49-deltavsPar!$C$4)&gt;=0,(ScoreStroke!AR49-deltavsPar!$C$4),"  ")</f>
        <v>  </v>
      </c>
      <c r="AS46" s="49" t="str">
        <f>IF((ScoreStroke!AS49-deltavsPar!$C$4)&gt;=0,(ScoreStroke!AS49-deltavsPar!$C$4),"  ")</f>
        <v>  </v>
      </c>
      <c r="AT46" s="49" t="str">
        <f>IF((ScoreStroke!AT49-deltavsPar!$C$4)&gt;=0,(ScoreStroke!AT49-deltavsPar!$C$4),"  ")</f>
        <v>  </v>
      </c>
      <c r="AU46" s="49" t="str">
        <f>IF((ScoreStroke!AU49-deltavsPar!$C$4)&gt;=0,(ScoreStroke!AU49-deltavsPar!$C$4),"  ")</f>
        <v>  </v>
      </c>
      <c r="AV46" s="49" t="str">
        <f>IF((ScoreStroke!AV49-deltavsPar!$C$4)&gt;=0,(ScoreStroke!AV49-deltavsPar!$C$4),"  ")</f>
        <v>  </v>
      </c>
      <c r="AW46" s="49" t="str">
        <f>IF((ScoreStroke!AW49-deltavsPar!$C$4)&gt;=0,(ScoreStroke!AW49-deltavsPar!$C$4),"  ")</f>
        <v>  </v>
      </c>
      <c r="AX46" s="49" t="str">
        <f>IF((ScoreStroke!AX49-deltavsPar!$C$4)&gt;=0,(ScoreStroke!AX49-deltavsPar!$C$4),"  ")</f>
        <v>  </v>
      </c>
      <c r="AY46" s="49" t="str">
        <f>IF((ScoreStroke!AY49-deltavsPar!$C$4)&gt;=0,(ScoreStroke!AY49-deltavsPar!$C$4),"  ")</f>
        <v>  </v>
      </c>
      <c r="AZ46" s="49"/>
      <c r="BA46" s="49"/>
      <c r="BB46" s="49"/>
      <c r="BC46" s="49"/>
      <c r="BD46" s="49"/>
      <c r="BE46" s="49"/>
    </row>
    <row r="47" spans="2:57" ht="15">
      <c r="B47" s="7">
        <v>42324</v>
      </c>
      <c r="C47" s="49" t="str">
        <f>IF((ScoreStroke!C50-deltavsPar!$C$4)&gt;=0,(ScoreStroke!C50-deltavsPar!$C$4),"  ")</f>
        <v>  </v>
      </c>
      <c r="D47" s="49">
        <f>IF((ScoreStroke!D50-deltavsPar!$C$4)&gt;=0,(ScoreStroke!D50-deltavsPar!$C$4),"  ")</f>
        <v>28</v>
      </c>
      <c r="E47" s="49" t="str">
        <f>IF((ScoreStroke!E50-deltavsPar!$C$4)&gt;=0,(ScoreStroke!E50-deltavsPar!$C$4),"  ")</f>
        <v>  </v>
      </c>
      <c r="F47" s="49" t="str">
        <f>IF((ScoreStroke!F50-deltavsPar!$C$4)&gt;=0,(ScoreStroke!F50-deltavsPar!$C$4),"  ")</f>
        <v>  </v>
      </c>
      <c r="G47" s="49">
        <f>IF((ScoreStroke!G50-deltavsPar!$C$4)&gt;=0,(ScoreStroke!G50-deltavsPar!$C$4),"  ")</f>
        <v>35</v>
      </c>
      <c r="H47" s="49" t="str">
        <f>IF((ScoreStroke!H50-deltavsPar!$C$4)&gt;=0,(ScoreStroke!H50-deltavsPar!$C$4),"  ")</f>
        <v>  </v>
      </c>
      <c r="I47" s="49">
        <f>IF((ScoreStroke!I50-deltavsPar!$C$4)&gt;=0,(ScoreStroke!I50-deltavsPar!$C$4),"  ")</f>
        <v>35</v>
      </c>
      <c r="J47" s="49">
        <f>IF((ScoreStroke!J50-deltavsPar!$C$4)&gt;=0,(ScoreStroke!J50-deltavsPar!$C$4),"  ")</f>
        <v>23</v>
      </c>
      <c r="K47" s="49" t="str">
        <f>IF((ScoreStroke!K50-deltavsPar!$C$4)&gt;=0,(ScoreStroke!K50-deltavsPar!$C$4),"  ")</f>
        <v>  </v>
      </c>
      <c r="L47" s="49" t="str">
        <f>IF((ScoreStroke!L50-deltavsPar!$C$4)&gt;=0,(ScoreStroke!L50-deltavsPar!$C$4),"  ")</f>
        <v>  </v>
      </c>
      <c r="M47" s="49" t="str">
        <f>IF((ScoreStroke!M50-deltavsPar!$C$4)&gt;=0,(ScoreStroke!M50-deltavsPar!$C$4),"  ")</f>
        <v>  </v>
      </c>
      <c r="N47" s="49">
        <f>IF((ScoreStroke!N50-deltavsPar!$C$4)&gt;=0,(ScoreStroke!N50-deltavsPar!$C$4),"  ")</f>
        <v>44</v>
      </c>
      <c r="O47" s="49">
        <f>IF((ScoreStroke!O50-deltavsPar!$C$4)&gt;=0,(ScoreStroke!O50-deltavsPar!$C$4),"  ")</f>
        <v>25</v>
      </c>
      <c r="P47" s="49" t="str">
        <f>IF((ScoreStroke!P50-deltavsPar!$C$4)&gt;=0,(ScoreStroke!P50-deltavsPar!$C$4),"  ")</f>
        <v>  </v>
      </c>
      <c r="Q47" s="49" t="str">
        <f>IF((ScoreStroke!Q50-deltavsPar!$C$4)&gt;=0,(ScoreStroke!Q50-deltavsPar!$C$4),"  ")</f>
        <v>  </v>
      </c>
      <c r="R47" s="49" t="str">
        <f>IF((ScoreStroke!R50-deltavsPar!$C$4)&gt;=0,(ScoreStroke!R50-deltavsPar!$C$4),"  ")</f>
        <v>  </v>
      </c>
      <c r="S47" s="49">
        <f>IF((ScoreStroke!S50-deltavsPar!$C$4)&gt;=0,(ScoreStroke!S50-deltavsPar!$C$4),"  ")</f>
        <v>29</v>
      </c>
      <c r="T47" s="49" t="str">
        <f>IF((ScoreStroke!T50-deltavsPar!$C$4)&gt;=0,(ScoreStroke!T50-deltavsPar!$C$4),"  ")</f>
        <v>  </v>
      </c>
      <c r="U47" s="49">
        <f>IF((ScoreStroke!U50-deltavsPar!$C$4)&gt;=0,(ScoreStroke!U50-deltavsPar!$C$4),"  ")</f>
        <v>35</v>
      </c>
      <c r="V47" s="49" t="str">
        <f>IF((ScoreStroke!V50-deltavsPar!$C$4)&gt;=0,(ScoreStroke!V50-deltavsPar!$C$4),"  ")</f>
        <v>  </v>
      </c>
      <c r="W47" s="49" t="str">
        <f>IF((ScoreStroke!W50-deltavsPar!$C$4)&gt;=0,(ScoreStroke!W50-deltavsPar!$C$4),"  ")</f>
        <v>  </v>
      </c>
      <c r="X47" s="49" t="str">
        <f>IF((ScoreStroke!X50-deltavsPar!$C$4)&gt;=0,(ScoreStroke!X50-deltavsPar!$C$4),"  ")</f>
        <v>  </v>
      </c>
      <c r="Y47" s="49" t="str">
        <f>IF((ScoreStroke!Y50-deltavsPar!$C$4)&gt;=0,(ScoreStroke!Y50-deltavsPar!$C$4),"  ")</f>
        <v>  </v>
      </c>
      <c r="Z47" s="49" t="str">
        <f>IF((ScoreStroke!Z50-deltavsPar!$C$4)&gt;=0,(ScoreStroke!Z50-deltavsPar!$C$4),"  ")</f>
        <v>  </v>
      </c>
      <c r="AA47" s="49" t="str">
        <f>IF((ScoreStroke!AA50-deltavsPar!$C$4)&gt;=0,(ScoreStroke!AA50-deltavsPar!$C$4),"  ")</f>
        <v>  </v>
      </c>
      <c r="AB47" s="49" t="str">
        <f>IF((ScoreStroke!AB50-deltavsPar!$C$4)&gt;=0,(ScoreStroke!AB50-deltavsPar!$C$4),"  ")</f>
        <v>  </v>
      </c>
      <c r="AC47" s="49" t="str">
        <f>IF((ScoreStroke!AC50-deltavsPar!$C$4)&gt;=0,(ScoreStroke!AC50-deltavsPar!$C$4),"  ")</f>
        <v>  </v>
      </c>
      <c r="AD47" s="49" t="str">
        <f>IF((ScoreStroke!AD50-deltavsPar!$C$4)&gt;=0,(ScoreStroke!AD50-deltavsPar!$C$4),"  ")</f>
        <v>  </v>
      </c>
      <c r="AE47" s="49" t="str">
        <f>IF((ScoreStroke!AE50-deltavsPar!$C$4)&gt;=0,(ScoreStroke!AE50-deltavsPar!$C$4),"  ")</f>
        <v>  </v>
      </c>
      <c r="AF47" s="49" t="str">
        <f>IF((ScoreStroke!AF50-deltavsPar!$C$4)&gt;=0,(ScoreStroke!AF50-deltavsPar!$C$4),"  ")</f>
        <v>  </v>
      </c>
      <c r="AG47" s="49" t="str">
        <f>IF((ScoreStroke!AG50-deltavsPar!$C$4)&gt;=0,(ScoreStroke!AG50-deltavsPar!$C$4),"  ")</f>
        <v>  </v>
      </c>
      <c r="AH47" s="49" t="str">
        <f>IF((ScoreStroke!AH50-deltavsPar!$C$4)&gt;=0,(ScoreStroke!AH50-deltavsPar!$C$4),"  ")</f>
        <v>  </v>
      </c>
      <c r="AI47" s="49" t="str">
        <f>IF((ScoreStroke!AI50-deltavsPar!$C$4)&gt;=0,(ScoreStroke!AI50-deltavsPar!$C$4),"  ")</f>
        <v>  </v>
      </c>
      <c r="AJ47" s="49" t="str">
        <f>IF((ScoreStroke!AJ50-deltavsPar!$C$4)&gt;=0,(ScoreStroke!AJ50-deltavsPar!$C$4),"  ")</f>
        <v>  </v>
      </c>
      <c r="AK47" s="49" t="str">
        <f>IF((ScoreStroke!AK50-deltavsPar!$C$4)&gt;=0,(ScoreStroke!AK50-deltavsPar!$C$4),"  ")</f>
        <v>  </v>
      </c>
      <c r="AL47" s="49" t="str">
        <f>IF((ScoreStroke!AL50-deltavsPar!$C$4)&gt;=0,(ScoreStroke!AL50-deltavsPar!$C$4),"  ")</f>
        <v>  </v>
      </c>
      <c r="AM47" s="49" t="str">
        <f>IF((ScoreStroke!AM50-deltavsPar!$C$4)&gt;=0,(ScoreStroke!AM50-deltavsPar!$C$4),"  ")</f>
        <v>  </v>
      </c>
      <c r="AN47" s="49" t="str">
        <f>IF((ScoreStroke!AN50-deltavsPar!$C$4)&gt;=0,(ScoreStroke!AN50-deltavsPar!$C$4),"  ")</f>
        <v>  </v>
      </c>
      <c r="AO47" s="49">
        <f>IF((ScoreStroke!AO50-deltavsPar!$C$4)&gt;=0,(ScoreStroke!AO50-deltavsPar!$C$4),"  ")</f>
        <v>48</v>
      </c>
      <c r="AP47" s="49" t="str">
        <f>IF((ScoreStroke!AP50-deltavsPar!$C$4)&gt;=0,(ScoreStroke!AP50-deltavsPar!$C$4),"  ")</f>
        <v>  </v>
      </c>
      <c r="AQ47" s="49" t="str">
        <f>IF((ScoreStroke!AQ50-deltavsPar!$C$4)&gt;=0,(ScoreStroke!AQ50-deltavsPar!$C$4),"  ")</f>
        <v>  </v>
      </c>
      <c r="AR47" s="49" t="str">
        <f>IF((ScoreStroke!AR50-deltavsPar!$C$4)&gt;=0,(ScoreStroke!AR50-deltavsPar!$C$4),"  ")</f>
        <v>  </v>
      </c>
      <c r="AS47" s="49" t="str">
        <f>IF((ScoreStroke!AS50-deltavsPar!$C$4)&gt;=0,(ScoreStroke!AS50-deltavsPar!$C$4),"  ")</f>
        <v>  </v>
      </c>
      <c r="AT47" s="49" t="str">
        <f>IF((ScoreStroke!AT50-deltavsPar!$C$4)&gt;=0,(ScoreStroke!AT50-deltavsPar!$C$4),"  ")</f>
        <v>  </v>
      </c>
      <c r="AU47" s="49" t="str">
        <f>IF((ScoreStroke!AU50-deltavsPar!$C$4)&gt;=0,(ScoreStroke!AU50-deltavsPar!$C$4),"  ")</f>
        <v>  </v>
      </c>
      <c r="AV47" s="49" t="str">
        <f>IF((ScoreStroke!AV50-deltavsPar!$C$4)&gt;=0,(ScoreStroke!AV50-deltavsPar!$C$4),"  ")</f>
        <v>  </v>
      </c>
      <c r="AW47" s="49" t="str">
        <f>IF((ScoreStroke!AW50-deltavsPar!$C$4)&gt;=0,(ScoreStroke!AW50-deltavsPar!$C$4),"  ")</f>
        <v>  </v>
      </c>
      <c r="AX47" s="49" t="str">
        <f>IF((ScoreStroke!AX50-deltavsPar!$C$4)&gt;=0,(ScoreStroke!AX50-deltavsPar!$C$4),"  ")</f>
        <v>  </v>
      </c>
      <c r="AY47" s="49" t="str">
        <f>IF((ScoreStroke!AY50-deltavsPar!$C$4)&gt;=0,(ScoreStroke!AY50-deltavsPar!$C$4),"  ")</f>
        <v>  </v>
      </c>
      <c r="AZ47" s="49"/>
      <c r="BA47" s="49"/>
      <c r="BB47" s="49"/>
      <c r="BC47" s="49"/>
      <c r="BD47" s="49"/>
      <c r="BE47" s="49"/>
    </row>
    <row r="48" spans="2:57" ht="15">
      <c r="B48" s="7">
        <f>ScoreStroke!B51</f>
        <v>42331</v>
      </c>
      <c r="C48" s="49" t="str">
        <f>IF((ScoreStroke!C51-deltavsPar!$C$4)&gt;=0,(ScoreStroke!C51-deltavsPar!$C$4),"  ")</f>
        <v>  </v>
      </c>
      <c r="D48" s="49">
        <f>IF((ScoreStroke!D51-deltavsPar!$C$4)&gt;=0,(ScoreStroke!D51-deltavsPar!$C$4),"  ")</f>
        <v>34</v>
      </c>
      <c r="E48" s="49">
        <f>IF((ScoreStroke!E51-deltavsPar!$C$4)&gt;=0,(ScoreStroke!E51-deltavsPar!$C$4),"  ")</f>
        <v>46</v>
      </c>
      <c r="F48" s="49">
        <f>IF((ScoreStroke!F51-deltavsPar!$C$4)&gt;=0,(ScoreStroke!F51-deltavsPar!$C$4),"  ")</f>
        <v>30</v>
      </c>
      <c r="G48" s="49">
        <f>IF((ScoreStroke!G51-deltavsPar!$C$4)&gt;=0,(ScoreStroke!G51-deltavsPar!$C$4),"  ")</f>
        <v>29</v>
      </c>
      <c r="H48" s="49">
        <f>IF((ScoreStroke!H51-deltavsPar!$C$4)&gt;=0,(ScoreStroke!H51-deltavsPar!$C$4),"  ")</f>
        <v>40</v>
      </c>
      <c r="I48" s="49">
        <f>IF((ScoreStroke!I51-deltavsPar!$C$4)&gt;=0,(ScoreStroke!I51-deltavsPar!$C$4),"  ")</f>
        <v>38</v>
      </c>
      <c r="J48" s="49">
        <f>IF((ScoreStroke!J51-deltavsPar!$C$4)&gt;=0,(ScoreStroke!J51-deltavsPar!$C$4),"  ")</f>
        <v>32</v>
      </c>
      <c r="K48" s="49" t="str">
        <f>IF((ScoreStroke!K51-deltavsPar!$C$4)&gt;=0,(ScoreStroke!K51-deltavsPar!$C$4),"  ")</f>
        <v>  </v>
      </c>
      <c r="L48" s="49" t="str">
        <f>IF((ScoreStroke!L51-deltavsPar!$C$4)&gt;=0,(ScoreStroke!L51-deltavsPar!$C$4),"  ")</f>
        <v>  </v>
      </c>
      <c r="M48" s="49" t="str">
        <f>IF((ScoreStroke!M51-deltavsPar!$C$4)&gt;=0,(ScoreStroke!M51-deltavsPar!$C$4),"  ")</f>
        <v>  </v>
      </c>
      <c r="N48" s="49" t="str">
        <f>IF((ScoreStroke!N51-deltavsPar!$C$4)&gt;=0,(ScoreStroke!N51-deltavsPar!$C$4),"  ")</f>
        <v>  </v>
      </c>
      <c r="O48" s="49" t="str">
        <f>IF((ScoreStroke!O51-deltavsPar!$C$4)&gt;=0,(ScoreStroke!O51-deltavsPar!$C$4),"  ")</f>
        <v>  </v>
      </c>
      <c r="P48" s="49">
        <f>IF((ScoreStroke!P51-deltavsPar!$C$4)&gt;=0,(ScoreStroke!P51-deltavsPar!$C$4),"  ")</f>
        <v>38</v>
      </c>
      <c r="Q48" s="49" t="str">
        <f>IF((ScoreStroke!Q51-deltavsPar!$C$4)&gt;=0,(ScoreStroke!Q51-deltavsPar!$C$4),"  ")</f>
        <v>  </v>
      </c>
      <c r="R48" s="49" t="str">
        <f>IF((ScoreStroke!R51-deltavsPar!$C$4)&gt;=0,(ScoreStroke!R51-deltavsPar!$C$4),"  ")</f>
        <v>  </v>
      </c>
      <c r="S48" s="49">
        <f>IF((ScoreStroke!S51-deltavsPar!$C$4)&gt;=0,(ScoreStroke!S51-deltavsPar!$C$4),"  ")</f>
        <v>37</v>
      </c>
      <c r="T48" s="49" t="str">
        <f>IF((ScoreStroke!T51-deltavsPar!$C$4)&gt;=0,(ScoreStroke!T51-deltavsPar!$C$4),"  ")</f>
        <v>  </v>
      </c>
      <c r="U48" s="49" t="str">
        <f>IF((ScoreStroke!U51-deltavsPar!$C$4)&gt;=0,(ScoreStroke!U51-deltavsPar!$C$4),"  ")</f>
        <v>  </v>
      </c>
      <c r="V48" s="49" t="str">
        <f>IF((ScoreStroke!V51-deltavsPar!$C$4)&gt;=0,(ScoreStroke!V51-deltavsPar!$C$4),"  ")</f>
        <v>  </v>
      </c>
      <c r="W48" s="49" t="str">
        <f>IF((ScoreStroke!W51-deltavsPar!$C$4)&gt;=0,(ScoreStroke!W51-deltavsPar!$C$4),"  ")</f>
        <v>  </v>
      </c>
      <c r="X48" s="49" t="str">
        <f>IF((ScoreStroke!X51-deltavsPar!$C$4)&gt;=0,(ScoreStroke!X51-deltavsPar!$C$4),"  ")</f>
        <v>  </v>
      </c>
      <c r="Y48" s="49" t="str">
        <f>IF((ScoreStroke!Y51-deltavsPar!$C$4)&gt;=0,(ScoreStroke!Y51-deltavsPar!$C$4),"  ")</f>
        <v>  </v>
      </c>
      <c r="Z48" s="49" t="str">
        <f>IF((ScoreStroke!Z51-deltavsPar!$C$4)&gt;=0,(ScoreStroke!Z51-deltavsPar!$C$4),"  ")</f>
        <v>  </v>
      </c>
      <c r="AA48" s="49" t="str">
        <f>IF((ScoreStroke!AA51-deltavsPar!$C$4)&gt;=0,(ScoreStroke!AA51-deltavsPar!$C$4),"  ")</f>
        <v>  </v>
      </c>
      <c r="AB48" s="49" t="str">
        <f>IF((ScoreStroke!AB51-deltavsPar!$C$4)&gt;=0,(ScoreStroke!AB51-deltavsPar!$C$4),"  ")</f>
        <v>  </v>
      </c>
      <c r="AC48" s="49" t="str">
        <f>IF((ScoreStroke!AC51-deltavsPar!$C$4)&gt;=0,(ScoreStroke!AC51-deltavsPar!$C$4),"  ")</f>
        <v>  </v>
      </c>
      <c r="AD48" s="49" t="str">
        <f>IF((ScoreStroke!AD51-deltavsPar!$C$4)&gt;=0,(ScoreStroke!AD51-deltavsPar!$C$4),"  ")</f>
        <v>  </v>
      </c>
      <c r="AE48" s="49" t="str">
        <f>IF((ScoreStroke!AE51-deltavsPar!$C$4)&gt;=0,(ScoreStroke!AE51-deltavsPar!$C$4),"  ")</f>
        <v>  </v>
      </c>
      <c r="AF48" s="49" t="str">
        <f>IF((ScoreStroke!AF51-deltavsPar!$C$4)&gt;=0,(ScoreStroke!AF51-deltavsPar!$C$4),"  ")</f>
        <v>  </v>
      </c>
      <c r="AG48" s="49" t="str">
        <f>IF((ScoreStroke!AG51-deltavsPar!$C$4)&gt;=0,(ScoreStroke!AG51-deltavsPar!$C$4),"  ")</f>
        <v>  </v>
      </c>
      <c r="AH48" s="49" t="str">
        <f>IF((ScoreStroke!AH51-deltavsPar!$C$4)&gt;=0,(ScoreStroke!AH51-deltavsPar!$C$4),"  ")</f>
        <v>  </v>
      </c>
      <c r="AI48" s="49" t="str">
        <f>IF((ScoreStroke!AI51-deltavsPar!$C$4)&gt;=0,(ScoreStroke!AI51-deltavsPar!$C$4),"  ")</f>
        <v>  </v>
      </c>
      <c r="AJ48" s="49" t="str">
        <f>IF((ScoreStroke!AJ51-deltavsPar!$C$4)&gt;=0,(ScoreStroke!AJ51-deltavsPar!$C$4),"  ")</f>
        <v>  </v>
      </c>
      <c r="AK48" s="49" t="str">
        <f>IF((ScoreStroke!AK51-deltavsPar!$C$4)&gt;=0,(ScoreStroke!AK51-deltavsPar!$C$4),"  ")</f>
        <v>  </v>
      </c>
      <c r="AL48" s="49" t="str">
        <f>IF((ScoreStroke!AL51-deltavsPar!$C$4)&gt;=0,(ScoreStroke!AL51-deltavsPar!$C$4),"  ")</f>
        <v>  </v>
      </c>
      <c r="AM48" s="49" t="str">
        <f>IF((ScoreStroke!AM51-deltavsPar!$C$4)&gt;=0,(ScoreStroke!AM51-deltavsPar!$C$4),"  ")</f>
        <v>  </v>
      </c>
      <c r="AN48" s="49" t="str">
        <f>IF((ScoreStroke!AN51-deltavsPar!$C$4)&gt;=0,(ScoreStroke!AN51-deltavsPar!$C$4),"  ")</f>
        <v>  </v>
      </c>
      <c r="AO48" s="49">
        <f>IF((ScoreStroke!AO51-deltavsPar!$C$4)&gt;=0,(ScoreStroke!AO51-deltavsPar!$C$4),"  ")</f>
        <v>39</v>
      </c>
      <c r="AP48" s="49" t="str">
        <f>IF((ScoreStroke!AP51-deltavsPar!$C$4)&gt;=0,(ScoreStroke!AP51-deltavsPar!$C$4),"  ")</f>
        <v>  </v>
      </c>
      <c r="AQ48" s="49">
        <f>IF((ScoreStroke!AQ51-deltavsPar!$C$4)&gt;=0,(ScoreStroke!AQ51-deltavsPar!$C$4),"  ")</f>
        <v>47</v>
      </c>
      <c r="AR48" s="49">
        <f>IF((ScoreStroke!AR51-deltavsPar!$C$4)&gt;=0,(ScoreStroke!AR51-deltavsPar!$C$4),"  ")</f>
        <v>49</v>
      </c>
      <c r="AS48" s="49" t="str">
        <f>IF((ScoreStroke!AS51-deltavsPar!$C$4)&gt;=0,(ScoreStroke!AS51-deltavsPar!$C$4),"  ")</f>
        <v>  </v>
      </c>
      <c r="AT48" s="49" t="str">
        <f>IF((ScoreStroke!AT51-deltavsPar!$C$4)&gt;=0,(ScoreStroke!AT51-deltavsPar!$C$4),"  ")</f>
        <v>  </v>
      </c>
      <c r="AU48" s="49" t="str">
        <f>IF((ScoreStroke!AU51-deltavsPar!$C$4)&gt;=0,(ScoreStroke!AU51-deltavsPar!$C$4),"  ")</f>
        <v>  </v>
      </c>
      <c r="AV48" s="49" t="str">
        <f>IF((ScoreStroke!AV51-deltavsPar!$C$4)&gt;=0,(ScoreStroke!AV51-deltavsPar!$C$4),"  ")</f>
        <v>  </v>
      </c>
      <c r="AW48" s="49" t="str">
        <f>IF((ScoreStroke!AW51-deltavsPar!$C$4)&gt;=0,(ScoreStroke!AW51-deltavsPar!$C$4),"  ")</f>
        <v>  </v>
      </c>
      <c r="AX48" s="49" t="str">
        <f>IF((ScoreStroke!AX51-deltavsPar!$C$4)&gt;=0,(ScoreStroke!AX51-deltavsPar!$C$4),"  ")</f>
        <v>  </v>
      </c>
      <c r="AY48" s="49" t="str">
        <f>IF((ScoreStroke!AY51-deltavsPar!$C$4)&gt;=0,(ScoreStroke!AY51-deltavsPar!$C$4),"  ")</f>
        <v>  </v>
      </c>
      <c r="AZ48" s="49">
        <f>IF((ScoreStroke!AZ51-deltavsPar!$C$4)&gt;=0,(ScoreStroke!AZ51-deltavsPar!$C$4),"  ")</f>
        <v>45</v>
      </c>
      <c r="BA48" s="49" t="str">
        <f>IF((ScoreStroke!BA51-deltavsPar!$C$4)&gt;=0,(ScoreStroke!BA51-deltavsPar!$C$4),"  ")</f>
        <v>  </v>
      </c>
      <c r="BB48" s="49"/>
      <c r="BC48" s="49"/>
      <c r="BD48" s="49"/>
      <c r="BE48" s="1"/>
    </row>
    <row r="49" spans="2:57" ht="15">
      <c r="B49" s="7">
        <f>ScoreStroke!B52</f>
        <v>42338</v>
      </c>
      <c r="C49" s="49" t="str">
        <f>IF((ScoreStroke!C52-deltavsPar!$C$4)&gt;=0,(ScoreStroke!C52-deltavsPar!$C$4),"  ")</f>
        <v>  </v>
      </c>
      <c r="D49" s="49">
        <f>IF((ScoreStroke!D52-deltavsPar!$C$4)&gt;=0,(ScoreStroke!D52-deltavsPar!$C$4),"  ")</f>
        <v>35</v>
      </c>
      <c r="E49" s="49">
        <f>IF((ScoreStroke!E52-deltavsPar!$C$4)&gt;=0,(ScoreStroke!E52-deltavsPar!$C$4),"  ")</f>
        <v>53</v>
      </c>
      <c r="F49" s="49" t="str">
        <f>IF((ScoreStroke!F52-deltavsPar!$C$4)&gt;=0,(ScoreStroke!F52-deltavsPar!$C$4),"  ")</f>
        <v>  </v>
      </c>
      <c r="G49" s="49" t="str">
        <f>IF((ScoreStroke!G52-deltavsPar!$C$4)&gt;=0,(ScoreStroke!G52-deltavsPar!$C$4),"  ")</f>
        <v>  </v>
      </c>
      <c r="H49" s="49">
        <f>IF((ScoreStroke!H52-deltavsPar!$C$4)&gt;=0,(ScoreStroke!H52-deltavsPar!$C$4),"  ")</f>
        <v>44</v>
      </c>
      <c r="I49" s="49" t="str">
        <f>IF((ScoreStroke!I52-deltavsPar!$C$4)&gt;=0,(ScoreStroke!I52-deltavsPar!$C$4),"  ")</f>
        <v>  </v>
      </c>
      <c r="J49" s="49">
        <f>IF((ScoreStroke!J52-deltavsPar!$C$4)&gt;=0,(ScoreStroke!J52-deltavsPar!$C$4),"  ")</f>
        <v>37</v>
      </c>
      <c r="K49" s="49" t="str">
        <f>IF((ScoreStroke!K52-deltavsPar!$C$4)&gt;=0,(ScoreStroke!K52-deltavsPar!$C$4),"  ")</f>
        <v>  </v>
      </c>
      <c r="L49" s="49" t="str">
        <f>IF((ScoreStroke!L52-deltavsPar!$C$4)&gt;=0,(ScoreStroke!L52-deltavsPar!$C$4),"  ")</f>
        <v>  </v>
      </c>
      <c r="M49" s="49" t="str">
        <f>IF((ScoreStroke!M52-deltavsPar!$C$4)&gt;=0,(ScoreStroke!M52-deltavsPar!$C$4),"  ")</f>
        <v>  </v>
      </c>
      <c r="N49" s="49">
        <f>IF((ScoreStroke!N52-deltavsPar!$C$4)&gt;=0,(ScoreStroke!N52-deltavsPar!$C$4),"  ")</f>
        <v>37</v>
      </c>
      <c r="O49" s="49" t="str">
        <f>IF((ScoreStroke!O52-deltavsPar!$C$4)&gt;=0,(ScoreStroke!O52-deltavsPar!$C$4),"  ")</f>
        <v>  </v>
      </c>
      <c r="P49" s="49" t="str">
        <f>IF((ScoreStroke!P52-deltavsPar!$C$4)&gt;=0,(ScoreStroke!P52-deltavsPar!$C$4),"  ")</f>
        <v>  </v>
      </c>
      <c r="Q49" s="49" t="str">
        <f>IF((ScoreStroke!Q52-deltavsPar!$C$4)&gt;=0,(ScoreStroke!Q52-deltavsPar!$C$4),"  ")</f>
        <v>  </v>
      </c>
      <c r="R49" s="49" t="str">
        <f>IF((ScoreStroke!R52-deltavsPar!$C$4)&gt;=0,(ScoreStroke!R52-deltavsPar!$C$4),"  ")</f>
        <v>  </v>
      </c>
      <c r="S49" s="49">
        <f>IF((ScoreStroke!S52-deltavsPar!$C$4)&gt;=0,(ScoreStroke!S52-deltavsPar!$C$4),"  ")</f>
        <v>41</v>
      </c>
      <c r="T49" s="49" t="str">
        <f>IF((ScoreStroke!T52-deltavsPar!$C$4)&gt;=0,(ScoreStroke!T52-deltavsPar!$C$4),"  ")</f>
        <v>  </v>
      </c>
      <c r="U49" s="49" t="str">
        <f>IF((ScoreStroke!U52-deltavsPar!$C$4)&gt;=0,(ScoreStroke!U52-deltavsPar!$C$4),"  ")</f>
        <v>  </v>
      </c>
      <c r="V49" s="49" t="str">
        <f>IF((ScoreStroke!V52-deltavsPar!$C$4)&gt;=0,(ScoreStroke!V52-deltavsPar!$C$4),"  ")</f>
        <v>  </v>
      </c>
      <c r="W49" s="49" t="str">
        <f>IF((ScoreStroke!W52-deltavsPar!$C$4)&gt;=0,(ScoreStroke!W52-deltavsPar!$C$4),"  ")</f>
        <v>  </v>
      </c>
      <c r="X49" s="49" t="str">
        <f>IF((ScoreStroke!X52-deltavsPar!$C$4)&gt;=0,(ScoreStroke!X52-deltavsPar!$C$4),"  ")</f>
        <v>  </v>
      </c>
      <c r="Y49" s="49" t="str">
        <f>IF((ScoreStroke!Y52-deltavsPar!$C$4)&gt;=0,(ScoreStroke!Y52-deltavsPar!$C$4),"  ")</f>
        <v>  </v>
      </c>
      <c r="Z49" s="49" t="str">
        <f>IF((ScoreStroke!Z52-deltavsPar!$C$4)&gt;=0,(ScoreStroke!Z52-deltavsPar!$C$4),"  ")</f>
        <v>  </v>
      </c>
      <c r="AA49" s="49" t="str">
        <f>IF((ScoreStroke!AA52-deltavsPar!$C$4)&gt;=0,(ScoreStroke!AA52-deltavsPar!$C$4),"  ")</f>
        <v>  </v>
      </c>
      <c r="AB49" s="49" t="str">
        <f>IF((ScoreStroke!AB52-deltavsPar!$C$4)&gt;=0,(ScoreStroke!AB52-deltavsPar!$C$4),"  ")</f>
        <v>  </v>
      </c>
      <c r="AC49" s="49" t="str">
        <f>IF((ScoreStroke!AC52-deltavsPar!$C$4)&gt;=0,(ScoreStroke!AC52-deltavsPar!$C$4),"  ")</f>
        <v>  </v>
      </c>
      <c r="AD49" s="49" t="str">
        <f>IF((ScoreStroke!AD52-deltavsPar!$C$4)&gt;=0,(ScoreStroke!AD52-deltavsPar!$C$4),"  ")</f>
        <v>  </v>
      </c>
      <c r="AE49" s="49" t="str">
        <f>IF((ScoreStroke!AE52-deltavsPar!$C$4)&gt;=0,(ScoreStroke!AE52-deltavsPar!$C$4),"  ")</f>
        <v>  </v>
      </c>
      <c r="AF49" s="49" t="str">
        <f>IF((ScoreStroke!AF52-deltavsPar!$C$4)&gt;=0,(ScoreStroke!AF52-deltavsPar!$C$4),"  ")</f>
        <v>  </v>
      </c>
      <c r="AG49" s="49" t="str">
        <f>IF((ScoreStroke!AG52-deltavsPar!$C$4)&gt;=0,(ScoreStroke!AG52-deltavsPar!$C$4),"  ")</f>
        <v>  </v>
      </c>
      <c r="AH49" s="49" t="str">
        <f>IF((ScoreStroke!AH52-deltavsPar!$C$4)&gt;=0,(ScoreStroke!AH52-deltavsPar!$C$4),"  ")</f>
        <v>  </v>
      </c>
      <c r="AI49" s="49" t="str">
        <f>IF((ScoreStroke!AI52-deltavsPar!$C$4)&gt;=0,(ScoreStroke!AI52-deltavsPar!$C$4),"  ")</f>
        <v>  </v>
      </c>
      <c r="AJ49" s="49" t="str">
        <f>IF((ScoreStroke!AJ52-deltavsPar!$C$4)&gt;=0,(ScoreStroke!AJ52-deltavsPar!$C$4),"  ")</f>
        <v>  </v>
      </c>
      <c r="AK49" s="49" t="str">
        <f>IF((ScoreStroke!AK52-deltavsPar!$C$4)&gt;=0,(ScoreStroke!AK52-deltavsPar!$C$4),"  ")</f>
        <v>  </v>
      </c>
      <c r="AL49" s="49" t="str">
        <f>IF((ScoreStroke!AL52-deltavsPar!$C$4)&gt;=0,(ScoreStroke!AL52-deltavsPar!$C$4),"  ")</f>
        <v>  </v>
      </c>
      <c r="AM49" s="49" t="str">
        <f>IF((ScoreStroke!AM52-deltavsPar!$C$4)&gt;=0,(ScoreStroke!AM52-deltavsPar!$C$4),"  ")</f>
        <v>  </v>
      </c>
      <c r="AN49" s="49" t="str">
        <f>IF((ScoreStroke!AN52-deltavsPar!$C$4)&gt;=0,(ScoreStroke!AN52-deltavsPar!$C$4),"  ")</f>
        <v>  </v>
      </c>
      <c r="AO49" s="49" t="str">
        <f>IF((ScoreStroke!AO52-deltavsPar!$C$4)&gt;=0,(ScoreStroke!AO52-deltavsPar!$C$4),"  ")</f>
        <v>  </v>
      </c>
      <c r="AP49" s="49" t="str">
        <f>IF((ScoreStroke!AP52-deltavsPar!$C$4)&gt;=0,(ScoreStroke!AP52-deltavsPar!$C$4),"  ")</f>
        <v>  </v>
      </c>
      <c r="AQ49" s="49" t="str">
        <f>IF((ScoreStroke!AQ52-deltavsPar!$C$4)&gt;=0,(ScoreStroke!AQ52-deltavsPar!$C$4),"  ")</f>
        <v>  </v>
      </c>
      <c r="AR49" s="49">
        <f>IF((ScoreStroke!AR52-deltavsPar!$C$4)&gt;=0,(ScoreStroke!AR52-deltavsPar!$C$4),"  ")</f>
        <v>40</v>
      </c>
      <c r="AS49" s="49" t="str">
        <f>IF((ScoreStroke!AS52-deltavsPar!$C$4)&gt;=0,(ScoreStroke!AS52-deltavsPar!$C$4),"  ")</f>
        <v>  </v>
      </c>
      <c r="AT49" s="49" t="str">
        <f>IF((ScoreStroke!AT52-deltavsPar!$C$4)&gt;=0,(ScoreStroke!AT52-deltavsPar!$C$4),"  ")</f>
        <v>  </v>
      </c>
      <c r="AU49" s="49" t="str">
        <f>IF((ScoreStroke!AU52-deltavsPar!$C$4)&gt;=0,(ScoreStroke!AU52-deltavsPar!$C$4),"  ")</f>
        <v>  </v>
      </c>
      <c r="AV49" s="49" t="str">
        <f>IF((ScoreStroke!AV52-deltavsPar!$C$4)&gt;=0,(ScoreStroke!AV52-deltavsPar!$C$4),"  ")</f>
        <v>  </v>
      </c>
      <c r="AW49" s="49" t="str">
        <f>IF((ScoreStroke!AW52-deltavsPar!$C$4)&gt;=0,(ScoreStroke!AW52-deltavsPar!$C$4),"  ")</f>
        <v>  </v>
      </c>
      <c r="AX49" s="49" t="str">
        <f>IF((ScoreStroke!AX52-deltavsPar!$C$4)&gt;=0,(ScoreStroke!AX52-deltavsPar!$C$4),"  ")</f>
        <v>  </v>
      </c>
      <c r="AY49" s="49" t="str">
        <f>IF((ScoreStroke!AY52-deltavsPar!$C$4)&gt;=0,(ScoreStroke!AY52-deltavsPar!$C$4),"  ")</f>
        <v>  </v>
      </c>
      <c r="AZ49" s="49" t="str">
        <f>IF((ScoreStroke!AZ52-deltavsPar!$C$4)&gt;=0,(ScoreStroke!AZ52-deltavsPar!$C$4),"  ")</f>
        <v>  </v>
      </c>
      <c r="BA49" s="1"/>
      <c r="BB49" s="1"/>
      <c r="BC49" s="1"/>
      <c r="BD49" s="1"/>
      <c r="BE49" s="1"/>
    </row>
    <row r="50" spans="2:57" ht="15">
      <c r="B50" s="7">
        <f>ScoreStroke!B53</f>
        <v>42345</v>
      </c>
      <c r="C50" s="49" t="str">
        <f>IF((ScoreStroke!C53-deltavsPar!$C$4)&gt;=0,(ScoreStroke!C53-deltavsPar!$C$4),"  ")</f>
        <v>  </v>
      </c>
      <c r="D50" s="49">
        <f>IF((ScoreStroke!D53-deltavsPar!$C$4)&gt;=0,(ScoreStroke!D53-deltavsPar!$C$4),"  ")</f>
        <v>46</v>
      </c>
      <c r="E50" s="49" t="str">
        <f>IF((ScoreStroke!E53-deltavsPar!$C$4)&gt;=0,(ScoreStroke!E53-deltavsPar!$C$4),"  ")</f>
        <v>  </v>
      </c>
      <c r="F50" s="49" t="str">
        <f>IF((ScoreStroke!F53-deltavsPar!$C$4)&gt;=0,(ScoreStroke!F53-deltavsPar!$C$4),"  ")</f>
        <v>  </v>
      </c>
      <c r="G50" s="49" t="str">
        <f>IF((ScoreStroke!G53-deltavsPar!$C$4)&gt;=0,(ScoreStroke!G53-deltavsPar!$C$4),"  ")</f>
        <v>  </v>
      </c>
      <c r="H50" s="49">
        <f>IF((ScoreStroke!H53-deltavsPar!$C$4)&gt;=0,(ScoreStroke!H53-deltavsPar!$C$4),"  ")</f>
        <v>41</v>
      </c>
      <c r="I50" s="49" t="str">
        <f>IF((ScoreStroke!I53-deltavsPar!$C$4)&gt;=0,(ScoreStroke!I53-deltavsPar!$C$4),"  ")</f>
        <v>  </v>
      </c>
      <c r="J50" s="49">
        <f>IF((ScoreStroke!J53-deltavsPar!$C$4)&gt;=0,(ScoreStroke!J53-deltavsPar!$C$4),"  ")</f>
        <v>35</v>
      </c>
      <c r="K50" s="49" t="str">
        <f>IF((ScoreStroke!K53-deltavsPar!$C$4)&gt;=0,(ScoreStroke!K53-deltavsPar!$C$4),"  ")</f>
        <v>  </v>
      </c>
      <c r="L50" s="49" t="str">
        <f>IF((ScoreStroke!L53-deltavsPar!$C$4)&gt;=0,(ScoreStroke!L53-deltavsPar!$C$4),"  ")</f>
        <v>  </v>
      </c>
      <c r="M50" s="49" t="str">
        <f>IF((ScoreStroke!M53-deltavsPar!$C$4)&gt;=0,(ScoreStroke!M53-deltavsPar!$C$4),"  ")</f>
        <v>  </v>
      </c>
      <c r="N50" s="49" t="str">
        <f>IF((ScoreStroke!N53-deltavsPar!$C$4)&gt;=0,(ScoreStroke!N53-deltavsPar!$C$4),"  ")</f>
        <v>  </v>
      </c>
      <c r="O50" s="49">
        <f>IF((ScoreStroke!O53-deltavsPar!$C$4)&gt;=0,(ScoreStroke!O53-deltavsPar!$C$4),"  ")</f>
        <v>28</v>
      </c>
      <c r="P50" s="49">
        <f>IF((ScoreStroke!P53-deltavsPar!$C$4)&gt;=0,(ScoreStroke!P53-deltavsPar!$C$4),"  ")</f>
        <v>35</v>
      </c>
      <c r="Q50" s="49" t="str">
        <f>IF((ScoreStroke!Q53-deltavsPar!$C$4)&gt;=0,(ScoreStroke!Q53-deltavsPar!$C$4),"  ")</f>
        <v>  </v>
      </c>
      <c r="R50" s="49" t="str">
        <f>IF((ScoreStroke!R53-deltavsPar!$C$4)&gt;=0,(ScoreStroke!R53-deltavsPar!$C$4),"  ")</f>
        <v>  </v>
      </c>
      <c r="S50" s="49">
        <f>IF((ScoreStroke!S53-deltavsPar!$C$4)&gt;=0,(ScoreStroke!S53-deltavsPar!$C$4),"  ")</f>
        <v>43</v>
      </c>
      <c r="T50" s="49" t="str">
        <f>IF((ScoreStroke!T53-deltavsPar!$C$4)&gt;=0,(ScoreStroke!T53-deltavsPar!$C$4),"  ")</f>
        <v>  </v>
      </c>
      <c r="U50" s="49" t="str">
        <f>IF((ScoreStroke!U53-deltavsPar!$C$4)&gt;=0,(ScoreStroke!U53-deltavsPar!$C$4),"  ")</f>
        <v>  </v>
      </c>
      <c r="V50" s="49" t="str">
        <f>IF((ScoreStroke!V53-deltavsPar!$C$4)&gt;=0,(ScoreStroke!V53-deltavsPar!$C$4),"  ")</f>
        <v>  </v>
      </c>
      <c r="W50" s="49">
        <f>IF((ScoreStroke!W53-deltavsPar!$C$4)&gt;=0,(ScoreStroke!W53-deltavsPar!$C$4),"  ")</f>
        <v>51</v>
      </c>
      <c r="X50" s="49">
        <f>IF((ScoreStroke!X53-deltavsPar!$C$4)&gt;=0,(ScoreStroke!X53-deltavsPar!$C$4),"  ")</f>
        <v>30</v>
      </c>
      <c r="Y50" s="49">
        <f>IF((ScoreStroke!Y53-deltavsPar!$C$4)&gt;=0,(ScoreStroke!Y53-deltavsPar!$C$4),"  ")</f>
        <v>33</v>
      </c>
      <c r="Z50" s="49" t="str">
        <f>IF((ScoreStroke!Z53-deltavsPar!$C$4)&gt;=0,(ScoreStroke!Z53-deltavsPar!$C$4),"  ")</f>
        <v>  </v>
      </c>
      <c r="AA50" s="49" t="str">
        <f>IF((ScoreStroke!AA53-deltavsPar!$C$4)&gt;=0,(ScoreStroke!AA53-deltavsPar!$C$4),"  ")</f>
        <v>  </v>
      </c>
      <c r="AB50" s="49" t="str">
        <f>IF((ScoreStroke!AB53-deltavsPar!$C$4)&gt;=0,(ScoreStroke!AB53-deltavsPar!$C$4),"  ")</f>
        <v>  </v>
      </c>
      <c r="AC50" s="49" t="str">
        <f>IF((ScoreStroke!AC53-deltavsPar!$C$4)&gt;=0,(ScoreStroke!AC53-deltavsPar!$C$4),"  ")</f>
        <v>  </v>
      </c>
      <c r="AD50" s="49" t="str">
        <f>IF((ScoreStroke!AD53-deltavsPar!$C$4)&gt;=0,(ScoreStroke!AD53-deltavsPar!$C$4),"  ")</f>
        <v>  </v>
      </c>
      <c r="AE50" s="49" t="str">
        <f>IF((ScoreStroke!AE53-deltavsPar!$C$4)&gt;=0,(ScoreStroke!AE53-deltavsPar!$C$4),"  ")</f>
        <v>  </v>
      </c>
      <c r="AF50" s="49" t="str">
        <f>IF((ScoreStroke!AF53-deltavsPar!$C$4)&gt;=0,(ScoreStroke!AF53-deltavsPar!$C$4),"  ")</f>
        <v>  </v>
      </c>
      <c r="AG50" s="49" t="str">
        <f>IF((ScoreStroke!AG53-deltavsPar!$C$4)&gt;=0,(ScoreStroke!AG53-deltavsPar!$C$4),"  ")</f>
        <v>  </v>
      </c>
      <c r="AH50" s="49" t="str">
        <f>IF((ScoreStroke!AH53-deltavsPar!$C$4)&gt;=0,(ScoreStroke!AH53-deltavsPar!$C$4),"  ")</f>
        <v>  </v>
      </c>
      <c r="AI50" s="49">
        <f>IF((ScoreStroke!AI53-deltavsPar!$C$4)&gt;=0,(ScoreStroke!AI53-deltavsPar!$C$4),"  ")</f>
        <v>26</v>
      </c>
      <c r="AJ50" s="49" t="str">
        <f>IF((ScoreStroke!AJ53-deltavsPar!$C$4)&gt;=0,(ScoreStroke!AJ53-deltavsPar!$C$4),"  ")</f>
        <v>  </v>
      </c>
      <c r="AK50" s="49" t="str">
        <f>IF((ScoreStroke!AK53-deltavsPar!$C$4)&gt;=0,(ScoreStroke!AK53-deltavsPar!$C$4),"  ")</f>
        <v>  </v>
      </c>
      <c r="AL50" s="49" t="str">
        <f>IF((ScoreStroke!AL53-deltavsPar!$C$4)&gt;=0,(ScoreStroke!AL53-deltavsPar!$C$4),"  ")</f>
        <v>  </v>
      </c>
      <c r="AM50" s="49" t="str">
        <f>IF((ScoreStroke!AM53-deltavsPar!$C$4)&gt;=0,(ScoreStroke!AM53-deltavsPar!$C$4),"  ")</f>
        <v>  </v>
      </c>
      <c r="AN50" s="49" t="str">
        <f>IF((ScoreStroke!AN53-deltavsPar!$C$4)&gt;=0,(ScoreStroke!AN53-deltavsPar!$C$4),"  ")</f>
        <v>  </v>
      </c>
      <c r="AO50" s="49">
        <f>IF((ScoreStroke!AO53-deltavsPar!$C$4)&gt;=0,(ScoreStroke!AO53-deltavsPar!$C$4),"  ")</f>
        <v>35</v>
      </c>
      <c r="AP50" s="49" t="str">
        <f>IF((ScoreStroke!AP53-deltavsPar!$C$4)&gt;=0,(ScoreStroke!AP53-deltavsPar!$C$4),"  ")</f>
        <v>  </v>
      </c>
      <c r="AQ50" s="49" t="str">
        <f>IF((ScoreStroke!AQ53-deltavsPar!$C$4)&gt;=0,(ScoreStroke!AQ53-deltavsPar!$C$4),"  ")</f>
        <v>  </v>
      </c>
      <c r="AR50" s="49" t="str">
        <f>IF((ScoreStroke!AR53-deltavsPar!$C$4)&gt;=0,(ScoreStroke!AR53-deltavsPar!$C$4),"  ")</f>
        <v>  </v>
      </c>
      <c r="AS50" s="49" t="str">
        <f>IF((ScoreStroke!AS53-deltavsPar!$C$4)&gt;=0,(ScoreStroke!AS53-deltavsPar!$C$4),"  ")</f>
        <v>  </v>
      </c>
      <c r="AT50" s="49" t="str">
        <f>IF((ScoreStroke!AT53-deltavsPar!$C$4)&gt;=0,(ScoreStroke!AT53-deltavsPar!$C$4),"  ")</f>
        <v>  </v>
      </c>
      <c r="AU50" s="49" t="str">
        <f>IF((ScoreStroke!AU53-deltavsPar!$C$4)&gt;=0,(ScoreStroke!AU53-deltavsPar!$C$4),"  ")</f>
        <v>  </v>
      </c>
      <c r="AV50" s="49" t="str">
        <f>IF((ScoreStroke!AV53-deltavsPar!$C$4)&gt;=0,(ScoreStroke!AV53-deltavsPar!$C$4),"  ")</f>
        <v>  </v>
      </c>
      <c r="AW50" s="49" t="str">
        <f>IF((ScoreStroke!AW53-deltavsPar!$C$4)&gt;=0,(ScoreStroke!AW53-deltavsPar!$C$4),"  ")</f>
        <v>  </v>
      </c>
      <c r="AX50" s="49" t="str">
        <f>IF((ScoreStroke!AX53-deltavsPar!$C$4)&gt;=0,(ScoreStroke!AX53-deltavsPar!$C$4),"  ")</f>
        <v>  </v>
      </c>
      <c r="AY50" s="49" t="str">
        <f>IF((ScoreStroke!AY53-deltavsPar!$C$4)&gt;=0,(ScoreStroke!AY53-deltavsPar!$C$4),"  ")</f>
        <v>  </v>
      </c>
      <c r="AZ50" s="49" t="str">
        <f>IF((ScoreStroke!AZ53-deltavsPar!$C$4)&gt;=0,(ScoreStroke!AZ53-deltavsPar!$C$4),"  ")</f>
        <v>  </v>
      </c>
      <c r="BA50" s="1"/>
      <c r="BB50" s="1"/>
      <c r="BC50" s="1"/>
      <c r="BD50" s="1"/>
      <c r="BE50" s="1"/>
    </row>
    <row r="51" spans="2:57" ht="15">
      <c r="B51" s="7">
        <f>ScoreStroke!B54</f>
        <v>42352</v>
      </c>
      <c r="C51" s="49" t="str">
        <f>IF((ScoreStroke!C54-deltavsPar!$C$4)&gt;=0,(ScoreStroke!C54-deltavsPar!$C$4),"  ")</f>
        <v>  </v>
      </c>
      <c r="D51" s="49">
        <f>IF((ScoreStroke!D54-deltavsPar!$C$4)&gt;=0,(ScoreStroke!D54-deltavsPar!$C$4),"  ")</f>
        <v>28</v>
      </c>
      <c r="E51" s="49">
        <f>IF((ScoreStroke!E54-deltavsPar!$C$4)&gt;=0,(ScoreStroke!E54-deltavsPar!$C$4),"  ")</f>
        <v>47</v>
      </c>
      <c r="F51" s="49" t="str">
        <f>IF((ScoreStroke!F54-deltavsPar!$C$4)&gt;=0,(ScoreStroke!F54-deltavsPar!$C$4),"  ")</f>
        <v>  </v>
      </c>
      <c r="G51" s="49" t="str">
        <f>IF((ScoreStroke!G54-deltavsPar!$C$4)&gt;=0,(ScoreStroke!G54-deltavsPar!$C$4),"  ")</f>
        <v>  </v>
      </c>
      <c r="H51" s="49" t="str">
        <f>IF((ScoreStroke!H54-deltavsPar!$C$4)&gt;=0,(ScoreStroke!H54-deltavsPar!$C$4),"  ")</f>
        <v>  </v>
      </c>
      <c r="I51" s="49">
        <f>IF((ScoreStroke!I54-deltavsPar!$C$4)&gt;=0,(ScoreStroke!I54-deltavsPar!$C$4),"  ")</f>
        <v>45</v>
      </c>
      <c r="J51" s="49">
        <f>IF((ScoreStroke!J54-deltavsPar!$C$4)&gt;=0,(ScoreStroke!J54-deltavsPar!$C$4),"  ")</f>
        <v>29</v>
      </c>
      <c r="K51" s="49" t="str">
        <f>IF((ScoreStroke!K54-deltavsPar!$C$4)&gt;=0,(ScoreStroke!K54-deltavsPar!$C$4),"  ")</f>
        <v>  </v>
      </c>
      <c r="L51" s="49">
        <f>IF((ScoreStroke!L54-deltavsPar!$C$4)&gt;=0,(ScoreStroke!L54-deltavsPar!$C$4),"  ")</f>
        <v>39</v>
      </c>
      <c r="M51" s="49" t="str">
        <f>IF((ScoreStroke!M54-deltavsPar!$C$4)&gt;=0,(ScoreStroke!M54-deltavsPar!$C$4),"  ")</f>
        <v>  </v>
      </c>
      <c r="N51" s="49">
        <f>IF((ScoreStroke!N54-deltavsPar!$C$4)&gt;=0,(ScoreStroke!N54-deltavsPar!$C$4),"  ")</f>
        <v>29</v>
      </c>
      <c r="O51" s="49">
        <f>IF((ScoreStroke!O54-deltavsPar!$C$4)&gt;=0,(ScoreStroke!O54-deltavsPar!$C$4),"  ")</f>
        <v>19</v>
      </c>
      <c r="P51" s="49" t="str">
        <f>IF((ScoreStroke!P54-deltavsPar!$C$4)&gt;=0,(ScoreStroke!P54-deltavsPar!$C$4),"  ")</f>
        <v>  </v>
      </c>
      <c r="Q51" s="49" t="str">
        <f>IF((ScoreStroke!Q54-deltavsPar!$C$4)&gt;=0,(ScoreStroke!Q54-deltavsPar!$C$4),"  ")</f>
        <v>  </v>
      </c>
      <c r="R51" s="49" t="str">
        <f>IF((ScoreStroke!R54-deltavsPar!$C$4)&gt;=0,(ScoreStroke!R54-deltavsPar!$C$4),"  ")</f>
        <v>  </v>
      </c>
      <c r="S51" s="49" t="str">
        <f>IF((ScoreStroke!S54-deltavsPar!$C$4)&gt;=0,(ScoreStroke!S54-deltavsPar!$C$4),"  ")</f>
        <v>  </v>
      </c>
      <c r="T51" s="49" t="str">
        <f>IF((ScoreStroke!T54-deltavsPar!$C$4)&gt;=0,(ScoreStroke!T54-deltavsPar!$C$4),"  ")</f>
        <v>  </v>
      </c>
      <c r="U51" s="49">
        <f>IF((ScoreStroke!U54-deltavsPar!$C$4)&gt;=0,(ScoreStroke!U54-deltavsPar!$C$4),"  ")</f>
        <v>45</v>
      </c>
      <c r="V51" s="49" t="str">
        <f>IF((ScoreStroke!V54-deltavsPar!$C$4)&gt;=0,(ScoreStroke!V54-deltavsPar!$C$4),"  ")</f>
        <v>  </v>
      </c>
      <c r="W51" s="49" t="str">
        <f>IF((ScoreStroke!W54-deltavsPar!$C$4)&gt;=0,(ScoreStroke!W54-deltavsPar!$C$4),"  ")</f>
        <v>  </v>
      </c>
      <c r="X51" s="49" t="str">
        <f>IF((ScoreStroke!X54-deltavsPar!$C$4)&gt;=0,(ScoreStroke!X54-deltavsPar!$C$4),"  ")</f>
        <v>  </v>
      </c>
      <c r="Y51" s="49">
        <f>IF((ScoreStroke!Y54-deltavsPar!$C$4)&gt;=0,(ScoreStroke!Y54-deltavsPar!$C$4),"  ")</f>
        <v>23</v>
      </c>
      <c r="Z51" s="49" t="str">
        <f>IF((ScoreStroke!Z54-deltavsPar!$C$4)&gt;=0,(ScoreStroke!Z54-deltavsPar!$C$4),"  ")</f>
        <v>  </v>
      </c>
      <c r="AA51" s="49" t="str">
        <f>IF((ScoreStroke!AA54-deltavsPar!$C$4)&gt;=0,(ScoreStroke!AA54-deltavsPar!$C$4),"  ")</f>
        <v>  </v>
      </c>
      <c r="AB51" s="49" t="str">
        <f>IF((ScoreStroke!AB54-deltavsPar!$C$4)&gt;=0,(ScoreStroke!AB54-deltavsPar!$C$4),"  ")</f>
        <v>  </v>
      </c>
      <c r="AC51" s="49" t="str">
        <f>IF((ScoreStroke!AC54-deltavsPar!$C$4)&gt;=0,(ScoreStroke!AC54-deltavsPar!$C$4),"  ")</f>
        <v>  </v>
      </c>
      <c r="AD51" s="49" t="str">
        <f>IF((ScoreStroke!AD54-deltavsPar!$C$4)&gt;=0,(ScoreStroke!AD54-deltavsPar!$C$4),"  ")</f>
        <v>  </v>
      </c>
      <c r="AE51" s="49" t="str">
        <f>IF((ScoreStroke!AE54-deltavsPar!$C$4)&gt;=0,(ScoreStroke!AE54-deltavsPar!$C$4),"  ")</f>
        <v>  </v>
      </c>
      <c r="AF51" s="49" t="str">
        <f>IF((ScoreStroke!AF54-deltavsPar!$C$4)&gt;=0,(ScoreStroke!AF54-deltavsPar!$C$4),"  ")</f>
        <v>  </v>
      </c>
      <c r="AG51" s="49" t="str">
        <f>IF((ScoreStroke!AG54-deltavsPar!$C$4)&gt;=0,(ScoreStroke!AG54-deltavsPar!$C$4),"  ")</f>
        <v>  </v>
      </c>
      <c r="AH51" s="49" t="str">
        <f>IF((ScoreStroke!AH54-deltavsPar!$C$4)&gt;=0,(ScoreStroke!AH54-deltavsPar!$C$4),"  ")</f>
        <v>  </v>
      </c>
      <c r="AI51" s="49" t="str">
        <f>IF((ScoreStroke!AI54-deltavsPar!$C$4)&gt;=0,(ScoreStroke!AI54-deltavsPar!$C$4),"  ")</f>
        <v>  </v>
      </c>
      <c r="AJ51" s="49" t="str">
        <f>IF((ScoreStroke!AJ54-deltavsPar!$C$4)&gt;=0,(ScoreStroke!AJ54-deltavsPar!$C$4),"  ")</f>
        <v>  </v>
      </c>
      <c r="AK51" s="49" t="str">
        <f>IF((ScoreStroke!AK54-deltavsPar!$C$4)&gt;=0,(ScoreStroke!AK54-deltavsPar!$C$4),"  ")</f>
        <v>  </v>
      </c>
      <c r="AL51" s="49" t="str">
        <f>IF((ScoreStroke!AL54-deltavsPar!$C$4)&gt;=0,(ScoreStroke!AL54-deltavsPar!$C$4),"  ")</f>
        <v>  </v>
      </c>
      <c r="AM51" s="49" t="str">
        <f>IF((ScoreStroke!AM54-deltavsPar!$C$4)&gt;=0,(ScoreStroke!AM54-deltavsPar!$C$4),"  ")</f>
        <v>  </v>
      </c>
      <c r="AN51" s="49" t="str">
        <f>IF((ScoreStroke!AN54-deltavsPar!$C$4)&gt;=0,(ScoreStroke!AN54-deltavsPar!$C$4),"  ")</f>
        <v>  </v>
      </c>
      <c r="AO51" s="49" t="str">
        <f>IF((ScoreStroke!AO54-deltavsPar!$C$4)&gt;=0,(ScoreStroke!AO54-deltavsPar!$C$4),"  ")</f>
        <v>  </v>
      </c>
      <c r="AP51" s="49" t="str">
        <f>IF((ScoreStroke!AP54-deltavsPar!$C$4)&gt;=0,(ScoreStroke!AP54-deltavsPar!$C$4),"  ")</f>
        <v>  </v>
      </c>
      <c r="AQ51" s="49" t="str">
        <f>IF((ScoreStroke!AQ54-deltavsPar!$C$4)&gt;=0,(ScoreStroke!AQ54-deltavsPar!$C$4),"  ")</f>
        <v>  </v>
      </c>
      <c r="AR51" s="49" t="str">
        <f>IF((ScoreStroke!AR54-deltavsPar!$C$4)&gt;=0,(ScoreStroke!AR54-deltavsPar!$C$4),"  ")</f>
        <v>  </v>
      </c>
      <c r="AS51" s="49" t="str">
        <f>IF((ScoreStroke!AS54-deltavsPar!$C$4)&gt;=0,(ScoreStroke!AS54-deltavsPar!$C$4),"  ")</f>
        <v>  </v>
      </c>
      <c r="AT51" s="49" t="str">
        <f>IF((ScoreStroke!AT54-deltavsPar!$C$4)&gt;=0,(ScoreStroke!AT54-deltavsPar!$C$4),"  ")</f>
        <v>  </v>
      </c>
      <c r="AU51" s="49" t="str">
        <f>IF((ScoreStroke!AU54-deltavsPar!$C$4)&gt;=0,(ScoreStroke!AU54-deltavsPar!$C$4),"  ")</f>
        <v>  </v>
      </c>
      <c r="AV51" s="49" t="str">
        <f>IF((ScoreStroke!AV54-deltavsPar!$C$4)&gt;=0,(ScoreStroke!AV54-deltavsPar!$C$4),"  ")</f>
        <v>  </v>
      </c>
      <c r="AW51" s="49" t="str">
        <f>IF((ScoreStroke!AW54-deltavsPar!$C$4)&gt;=0,(ScoreStroke!AW54-deltavsPar!$C$4),"  ")</f>
        <v>  </v>
      </c>
      <c r="AX51" s="49" t="str">
        <f>IF((ScoreStroke!AX54-deltavsPar!$C$4)&gt;=0,(ScoreStroke!AX54-deltavsPar!$C$4),"  ")</f>
        <v>  </v>
      </c>
      <c r="AY51" s="49" t="str">
        <f>IF((ScoreStroke!AY54-deltavsPar!$C$4)&gt;=0,(ScoreStroke!AY54-deltavsPar!$C$4),"  ")</f>
        <v>  </v>
      </c>
      <c r="AZ51" s="1"/>
      <c r="BA51" s="1"/>
      <c r="BB51" s="1"/>
      <c r="BC51" s="1"/>
      <c r="BD51" s="1"/>
      <c r="BE51" s="1"/>
    </row>
    <row r="52" spans="2:57" ht="15">
      <c r="B52" s="7">
        <f>ScoreStroke!B55</f>
        <v>42359</v>
      </c>
      <c r="C52" s="49">
        <f>IF((ScoreStroke!C55-deltavsPar!$C$4)&gt;=0,(ScoreStroke!C55-deltavsPar!$C$4),"  ")</f>
        <v>36</v>
      </c>
      <c r="D52" s="49">
        <f>IF((ScoreStroke!D55-deltavsPar!$C$4)&gt;=0,(ScoreStroke!D55-deltavsPar!$C$4),"  ")</f>
        <v>50</v>
      </c>
      <c r="E52" s="49">
        <f>IF((ScoreStroke!E55-deltavsPar!$C$4)&gt;=0,(ScoreStroke!E55-deltavsPar!$C$4),"  ")</f>
        <v>41</v>
      </c>
      <c r="F52" s="49">
        <f>IF((ScoreStroke!F55-deltavsPar!$C$4)&gt;=0,(ScoreStroke!F55-deltavsPar!$C$4),"  ")</f>
        <v>28</v>
      </c>
      <c r="G52" s="49" t="str">
        <f>IF((ScoreStroke!G55-deltavsPar!$C$4)&gt;=0,(ScoreStroke!G55-deltavsPar!$C$4),"  ")</f>
        <v>  </v>
      </c>
      <c r="H52" s="49">
        <f>IF((ScoreStroke!H55-deltavsPar!$C$4)&gt;=0,(ScoreStroke!H55-deltavsPar!$C$4),"  ")</f>
        <v>40</v>
      </c>
      <c r="I52" s="49" t="str">
        <f>IF((ScoreStroke!I55-deltavsPar!$C$4)&gt;=0,(ScoreStroke!I55-deltavsPar!$C$4),"  ")</f>
        <v>  </v>
      </c>
      <c r="J52" s="49">
        <f>IF((ScoreStroke!J55-deltavsPar!$C$4)&gt;=0,(ScoreStroke!J55-deltavsPar!$C$4),"  ")</f>
        <v>26</v>
      </c>
      <c r="K52" s="49" t="str">
        <f>IF((ScoreStroke!K55-deltavsPar!$C$4)&gt;=0,(ScoreStroke!K55-deltavsPar!$C$4),"  ")</f>
        <v>  </v>
      </c>
      <c r="L52" s="49" t="str">
        <f>IF((ScoreStroke!L55-deltavsPar!$C$4)&gt;=0,(ScoreStroke!L55-deltavsPar!$C$4),"  ")</f>
        <v>  </v>
      </c>
      <c r="M52" s="49" t="str">
        <f>IF((ScoreStroke!M55-deltavsPar!$C$4)&gt;=0,(ScoreStroke!M55-deltavsPar!$C$4),"  ")</f>
        <v>  </v>
      </c>
      <c r="N52" s="49" t="str">
        <f>IF((ScoreStroke!N55-deltavsPar!$C$4)&gt;=0,(ScoreStroke!N55-deltavsPar!$C$4),"  ")</f>
        <v>  </v>
      </c>
      <c r="O52" s="49">
        <f>IF((ScoreStroke!O55-deltavsPar!$C$4)&gt;=0,(ScoreStroke!O55-deltavsPar!$C$4),"  ")</f>
        <v>36</v>
      </c>
      <c r="P52" s="49">
        <f>IF((ScoreStroke!P55-deltavsPar!$C$4)&gt;=0,(ScoreStroke!P55-deltavsPar!$C$4),"  ")</f>
        <v>39</v>
      </c>
      <c r="Q52" s="49" t="str">
        <f>IF((ScoreStroke!Q55-deltavsPar!$C$4)&gt;=0,(ScoreStroke!Q55-deltavsPar!$C$4),"  ")</f>
        <v>  </v>
      </c>
      <c r="R52" s="49" t="str">
        <f>IF((ScoreStroke!R55-deltavsPar!$C$4)&gt;=0,(ScoreStroke!R55-deltavsPar!$C$4),"  ")</f>
        <v>  </v>
      </c>
      <c r="S52" s="49">
        <f>IF((ScoreStroke!S55-deltavsPar!$C$4)&gt;=0,(ScoreStroke!S55-deltavsPar!$C$4),"  ")</f>
        <v>30</v>
      </c>
      <c r="T52" s="49" t="str">
        <f>IF((ScoreStroke!T55-deltavsPar!$C$4)&gt;=0,(ScoreStroke!T55-deltavsPar!$C$4),"  ")</f>
        <v>  </v>
      </c>
      <c r="U52" s="49" t="str">
        <f>IF((ScoreStroke!U55-deltavsPar!$C$4)&gt;=0,(ScoreStroke!U55-deltavsPar!$C$4),"  ")</f>
        <v>  </v>
      </c>
      <c r="V52" s="49" t="str">
        <f>IF((ScoreStroke!V55-deltavsPar!$C$4)&gt;=0,(ScoreStroke!V55-deltavsPar!$C$4),"  ")</f>
        <v>  </v>
      </c>
      <c r="W52" s="49" t="str">
        <f>IF((ScoreStroke!W55-deltavsPar!$C$4)&gt;=0,(ScoreStroke!W55-deltavsPar!$C$4),"  ")</f>
        <v>  </v>
      </c>
      <c r="X52" s="49" t="str">
        <f>IF((ScoreStroke!X55-deltavsPar!$C$4)&gt;=0,(ScoreStroke!X55-deltavsPar!$C$4),"  ")</f>
        <v>  </v>
      </c>
      <c r="Y52" s="49">
        <f>IF((ScoreStroke!Y55-deltavsPar!$C$4)&gt;=0,(ScoreStroke!Y55-deltavsPar!$C$4),"  ")</f>
        <v>33</v>
      </c>
      <c r="Z52" s="49">
        <f>IF((ScoreStroke!Z55-deltavsPar!$C$4)&gt;=0,(ScoreStroke!Z55-deltavsPar!$C$4),"  ")</f>
        <v>39</v>
      </c>
      <c r="AA52" s="49" t="str">
        <f>IF((ScoreStroke!AA55-deltavsPar!$C$4)&gt;=0,(ScoreStroke!AA55-deltavsPar!$C$4),"  ")</f>
        <v>  </v>
      </c>
      <c r="AB52" s="49" t="str">
        <f>IF((ScoreStroke!AB55-deltavsPar!$C$4)&gt;=0,(ScoreStroke!AB55-deltavsPar!$C$4),"  ")</f>
        <v>  </v>
      </c>
      <c r="AC52" s="49" t="str">
        <f>IF((ScoreStroke!AC55-deltavsPar!$C$4)&gt;=0,(ScoreStroke!AC55-deltavsPar!$C$4),"  ")</f>
        <v>  </v>
      </c>
      <c r="AD52" s="49" t="str">
        <f>IF((ScoreStroke!AD55-deltavsPar!$C$4)&gt;=0,(ScoreStroke!AD55-deltavsPar!$C$4),"  ")</f>
        <v>  </v>
      </c>
      <c r="AE52" s="49">
        <f>IF((ScoreStroke!AE55-deltavsPar!$C$4)&gt;=0,(ScoreStroke!AE55-deltavsPar!$C$4),"  ")</f>
        <v>42</v>
      </c>
      <c r="AF52" s="49" t="str">
        <f>IF((ScoreStroke!AF55-deltavsPar!$C$4)&gt;=0,(ScoreStroke!AF55-deltavsPar!$C$4),"  ")</f>
        <v>  </v>
      </c>
      <c r="AG52" s="49" t="str">
        <f>IF((ScoreStroke!AG55-deltavsPar!$C$4)&gt;=0,(ScoreStroke!AG55-deltavsPar!$C$4),"  ")</f>
        <v>  </v>
      </c>
      <c r="AH52" s="49" t="str">
        <f>IF((ScoreStroke!AH55-deltavsPar!$C$4)&gt;=0,(ScoreStroke!AH55-deltavsPar!$C$4),"  ")</f>
        <v>  </v>
      </c>
      <c r="AI52" s="49" t="str">
        <f>IF((ScoreStroke!AI55-deltavsPar!$C$4)&gt;=0,(ScoreStroke!AI55-deltavsPar!$C$4),"  ")</f>
        <v>  </v>
      </c>
      <c r="AJ52" s="49" t="str">
        <f>IF((ScoreStroke!AJ55-deltavsPar!$C$4)&gt;=0,(ScoreStroke!AJ55-deltavsPar!$C$4),"  ")</f>
        <v>  </v>
      </c>
      <c r="AK52" s="49" t="str">
        <f>IF((ScoreStroke!AK55-deltavsPar!$C$4)&gt;=0,(ScoreStroke!AK55-deltavsPar!$C$4),"  ")</f>
        <v>  </v>
      </c>
      <c r="AL52" s="49" t="str">
        <f>IF((ScoreStroke!AL55-deltavsPar!$C$4)&gt;=0,(ScoreStroke!AL55-deltavsPar!$C$4),"  ")</f>
        <v>  </v>
      </c>
      <c r="AM52" s="49" t="str">
        <f>IF((ScoreStroke!AM55-deltavsPar!$C$4)&gt;=0,(ScoreStroke!AM55-deltavsPar!$C$4),"  ")</f>
        <v>  </v>
      </c>
      <c r="AN52" s="49" t="str">
        <f>IF((ScoreStroke!AN55-deltavsPar!$C$4)&gt;=0,(ScoreStroke!AN55-deltavsPar!$C$4),"  ")</f>
        <v>  </v>
      </c>
      <c r="AO52" s="49" t="str">
        <f>IF((ScoreStroke!AO55-deltavsPar!$C$4)&gt;=0,(ScoreStroke!AO55-deltavsPar!$C$4),"  ")</f>
        <v>  </v>
      </c>
      <c r="AP52" s="49" t="str">
        <f>IF((ScoreStroke!AP55-deltavsPar!$C$4)&gt;=0,(ScoreStroke!AP55-deltavsPar!$C$4),"  ")</f>
        <v>  </v>
      </c>
      <c r="AQ52" s="49" t="str">
        <f>IF((ScoreStroke!AQ55-deltavsPar!$C$4)&gt;=0,(ScoreStroke!AQ55-deltavsPar!$C$4),"  ")</f>
        <v>  </v>
      </c>
      <c r="AR52" s="49">
        <f>IF((ScoreStroke!AR55-deltavsPar!$C$4)&gt;=0,(ScoreStroke!AR55-deltavsPar!$C$4),"  ")</f>
        <v>40</v>
      </c>
      <c r="AS52" s="49" t="str">
        <f>IF((ScoreStroke!AS55-deltavsPar!$C$4)&gt;=0,(ScoreStroke!AS55-deltavsPar!$C$4),"  ")</f>
        <v>  </v>
      </c>
      <c r="AT52" s="49" t="str">
        <f>IF((ScoreStroke!AT55-deltavsPar!$C$4)&gt;=0,(ScoreStroke!AT55-deltavsPar!$C$4),"  ")</f>
        <v>  </v>
      </c>
      <c r="AU52" s="49" t="str">
        <f>IF((ScoreStroke!AU55-deltavsPar!$C$4)&gt;=0,(ScoreStroke!AU55-deltavsPar!$C$4),"  ")</f>
        <v>  </v>
      </c>
      <c r="AV52" s="49" t="str">
        <f>IF((ScoreStroke!AV55-deltavsPar!$C$4)&gt;=0,(ScoreStroke!AV55-deltavsPar!$C$4),"  ")</f>
        <v>  </v>
      </c>
      <c r="AW52" s="49" t="str">
        <f>IF((ScoreStroke!AW55-deltavsPar!$C$4)&gt;=0,(ScoreStroke!AW55-deltavsPar!$C$4),"  ")</f>
        <v>  </v>
      </c>
      <c r="AX52" s="49" t="str">
        <f>IF((ScoreStroke!AX55-deltavsPar!$C$4)&gt;=0,(ScoreStroke!AX55-deltavsPar!$C$4),"  ")</f>
        <v>  </v>
      </c>
      <c r="AY52" s="49" t="str">
        <f>IF((ScoreStroke!AY55-deltavsPar!$C$4)&gt;=0,(ScoreStroke!AY55-deltavsPar!$C$4),"  ")</f>
        <v>  </v>
      </c>
      <c r="AZ52" s="1"/>
      <c r="BA52" s="1"/>
      <c r="BB52" s="1"/>
      <c r="BC52" s="1"/>
      <c r="BD52" s="1"/>
      <c r="BE52" s="1"/>
    </row>
    <row r="53" spans="2:57" ht="15">
      <c r="B53" s="7">
        <f>ScoreStroke!B56</f>
        <v>42366</v>
      </c>
      <c r="C53" s="49">
        <f>IF((ScoreStroke!C56-deltavsPar!$C$4)&gt;=0,(ScoreStroke!C56-deltavsPar!$C$4),"  ")</f>
        <v>39</v>
      </c>
      <c r="D53" s="49">
        <f>IF((ScoreStroke!D56-deltavsPar!$C$4)&gt;=0,(ScoreStroke!D56-deltavsPar!$C$4),"  ")</f>
        <v>30</v>
      </c>
      <c r="E53" s="49" t="str">
        <f>IF((ScoreStroke!E56-deltavsPar!$C$4)&gt;=0,(ScoreStroke!E56-deltavsPar!$C$4),"  ")</f>
        <v>  </v>
      </c>
      <c r="F53" s="49">
        <f>IF((ScoreStroke!F56-deltavsPar!$C$4)&gt;=0,(ScoreStroke!F56-deltavsPar!$C$4),"  ")</f>
        <v>32</v>
      </c>
      <c r="G53" s="49" t="str">
        <f>IF((ScoreStroke!G56-deltavsPar!$C$4)&gt;=0,(ScoreStroke!G56-deltavsPar!$C$4),"  ")</f>
        <v>  </v>
      </c>
      <c r="H53" s="49" t="str">
        <f>IF((ScoreStroke!H56-deltavsPar!$C$4)&gt;=0,(ScoreStroke!H56-deltavsPar!$C$4),"  ")</f>
        <v>  </v>
      </c>
      <c r="I53" s="49" t="str">
        <f>IF((ScoreStroke!I56-deltavsPar!$C$4)&gt;=0,(ScoreStroke!I56-deltavsPar!$C$4),"  ")</f>
        <v>  </v>
      </c>
      <c r="J53" s="49">
        <f>IF((ScoreStroke!J56-deltavsPar!$C$4)&gt;=0,(ScoreStroke!J56-deltavsPar!$C$4),"  ")</f>
        <v>34</v>
      </c>
      <c r="K53" s="49" t="str">
        <f>IF((ScoreStroke!K56-deltavsPar!$C$4)&gt;=0,(ScoreStroke!K56-deltavsPar!$C$4),"  ")</f>
        <v>  </v>
      </c>
      <c r="L53" s="49" t="str">
        <f>IF((ScoreStroke!L56-deltavsPar!$C$4)&gt;=0,(ScoreStroke!L56-deltavsPar!$C$4),"  ")</f>
        <v>  </v>
      </c>
      <c r="M53" s="49" t="str">
        <f>IF((ScoreStroke!M56-deltavsPar!$C$4)&gt;=0,(ScoreStroke!M56-deltavsPar!$C$4),"  ")</f>
        <v>  </v>
      </c>
      <c r="N53" s="49" t="str">
        <f>IF((ScoreStroke!N56-deltavsPar!$C$4)&gt;=0,(ScoreStroke!N56-deltavsPar!$C$4),"  ")</f>
        <v>  </v>
      </c>
      <c r="O53" s="49" t="str">
        <f>IF((ScoreStroke!O56-deltavsPar!$C$4)&gt;=0,(ScoreStroke!O56-deltavsPar!$C$4),"  ")</f>
        <v>  </v>
      </c>
      <c r="P53" s="49" t="str">
        <f>IF((ScoreStroke!P56-deltavsPar!$C$4)&gt;=0,(ScoreStroke!P56-deltavsPar!$C$4),"  ")</f>
        <v>  </v>
      </c>
      <c r="Q53" s="49" t="str">
        <f>IF((ScoreStroke!Q56-deltavsPar!$C$4)&gt;=0,(ScoreStroke!Q56-deltavsPar!$C$4),"  ")</f>
        <v>  </v>
      </c>
      <c r="R53" s="49" t="str">
        <f>IF((ScoreStroke!R56-deltavsPar!$C$4)&gt;=0,(ScoreStroke!R56-deltavsPar!$C$4),"  ")</f>
        <v>  </v>
      </c>
      <c r="S53" s="49">
        <f>IF((ScoreStroke!S56-deltavsPar!$C$4)&gt;=0,(ScoreStroke!S56-deltavsPar!$C$4),"  ")</f>
        <v>32</v>
      </c>
      <c r="T53" s="49" t="str">
        <f>IF((ScoreStroke!T56-deltavsPar!$C$4)&gt;=0,(ScoreStroke!T56-deltavsPar!$C$4),"  ")</f>
        <v>  </v>
      </c>
      <c r="U53" s="49" t="str">
        <f>IF((ScoreStroke!U56-deltavsPar!$C$4)&gt;=0,(ScoreStroke!U56-deltavsPar!$C$4),"  ")</f>
        <v>  </v>
      </c>
      <c r="V53" s="49" t="str">
        <f>IF((ScoreStroke!V56-deltavsPar!$C$4)&gt;=0,(ScoreStroke!V56-deltavsPar!$C$4),"  ")</f>
        <v>  </v>
      </c>
      <c r="W53" s="49" t="str">
        <f>IF((ScoreStroke!W56-deltavsPar!$C$4)&gt;=0,(ScoreStroke!W56-deltavsPar!$C$4),"  ")</f>
        <v>  </v>
      </c>
      <c r="X53" s="49">
        <f>IF((ScoreStroke!X56-deltavsPar!$C$4)&gt;=0,(ScoreStroke!X56-deltavsPar!$C$4),"  ")</f>
        <v>29</v>
      </c>
      <c r="Y53" s="49" t="str">
        <f>IF((ScoreStroke!Y56-deltavsPar!$C$4)&gt;=0,(ScoreStroke!Y56-deltavsPar!$C$4),"  ")</f>
        <v>  </v>
      </c>
      <c r="Z53" s="49" t="str">
        <f>IF((ScoreStroke!Z56-deltavsPar!$C$4)&gt;=0,(ScoreStroke!Z56-deltavsPar!$C$4),"  ")</f>
        <v>  </v>
      </c>
      <c r="AA53" s="49" t="str">
        <f>IF((ScoreStroke!AA56-deltavsPar!$C$4)&gt;=0,(ScoreStroke!AA56-deltavsPar!$C$4),"  ")</f>
        <v>  </v>
      </c>
      <c r="AB53" s="49" t="str">
        <f>IF((ScoreStroke!AB56-deltavsPar!$C$4)&gt;=0,(ScoreStroke!AB56-deltavsPar!$C$4),"  ")</f>
        <v>  </v>
      </c>
      <c r="AC53" s="49" t="str">
        <f>IF((ScoreStroke!AC56-deltavsPar!$C$4)&gt;=0,(ScoreStroke!AC56-deltavsPar!$C$4),"  ")</f>
        <v>  </v>
      </c>
      <c r="AD53" s="49" t="str">
        <f>IF((ScoreStroke!AD56-deltavsPar!$C$4)&gt;=0,(ScoreStroke!AD56-deltavsPar!$C$4),"  ")</f>
        <v>  </v>
      </c>
      <c r="AE53" s="49" t="str">
        <f>IF((ScoreStroke!AE56-deltavsPar!$C$4)&gt;=0,(ScoreStroke!AE56-deltavsPar!$C$4),"  ")</f>
        <v>  </v>
      </c>
      <c r="AF53" s="49" t="str">
        <f>IF((ScoreStroke!AF56-deltavsPar!$C$4)&gt;=0,(ScoreStroke!AF56-deltavsPar!$C$4),"  ")</f>
        <v>  </v>
      </c>
      <c r="AG53" s="49" t="str">
        <f>IF((ScoreStroke!AG56-deltavsPar!$C$4)&gt;=0,(ScoreStroke!AG56-deltavsPar!$C$4),"  ")</f>
        <v>  </v>
      </c>
      <c r="AH53" s="49" t="str">
        <f>IF((ScoreStroke!AH56-deltavsPar!$C$4)&gt;=0,(ScoreStroke!AH56-deltavsPar!$C$4),"  ")</f>
        <v>  </v>
      </c>
      <c r="AI53" s="49">
        <f>IF((ScoreStroke!AI56-deltavsPar!$C$4)&gt;=0,(ScoreStroke!AI56-deltavsPar!$C$4),"  ")</f>
        <v>32</v>
      </c>
      <c r="AJ53" s="49" t="str">
        <f>IF((ScoreStroke!AJ56-deltavsPar!$C$4)&gt;=0,(ScoreStroke!AJ56-deltavsPar!$C$4),"  ")</f>
        <v>  </v>
      </c>
      <c r="AK53" s="49" t="str">
        <f>IF((ScoreStroke!AK56-deltavsPar!$C$4)&gt;=0,(ScoreStroke!AK56-deltavsPar!$C$4),"  ")</f>
        <v>  </v>
      </c>
      <c r="AL53" s="49" t="str">
        <f>IF((ScoreStroke!AL56-deltavsPar!$C$4)&gt;=0,(ScoreStroke!AL56-deltavsPar!$C$4),"  ")</f>
        <v>  </v>
      </c>
      <c r="AM53" s="49" t="str">
        <f>IF((ScoreStroke!AM56-deltavsPar!$C$4)&gt;=0,(ScoreStroke!AM56-deltavsPar!$C$4),"  ")</f>
        <v>  </v>
      </c>
      <c r="AN53" s="49" t="str">
        <f>IF((ScoreStroke!AN56-deltavsPar!$C$4)&gt;=0,(ScoreStroke!AN56-deltavsPar!$C$4),"  ")</f>
        <v>  </v>
      </c>
      <c r="AO53" s="49" t="str">
        <f>IF((ScoreStroke!AO56-deltavsPar!$C$4)&gt;=0,(ScoreStroke!AO56-deltavsPar!$C$4),"  ")</f>
        <v>  </v>
      </c>
      <c r="AP53" s="49" t="str">
        <f>IF((ScoreStroke!AP56-deltavsPar!$C$4)&gt;=0,(ScoreStroke!AP56-deltavsPar!$C$4),"  ")</f>
        <v>  </v>
      </c>
      <c r="AQ53" s="49" t="str">
        <f>IF((ScoreStroke!AQ56-deltavsPar!$C$4)&gt;=0,(ScoreStroke!AQ56-deltavsPar!$C$4),"  ")</f>
        <v>  </v>
      </c>
      <c r="AR53" s="49" t="str">
        <f>IF((ScoreStroke!AR56-deltavsPar!$C$4)&gt;=0,(ScoreStroke!AR56-deltavsPar!$C$4),"  ")</f>
        <v>  </v>
      </c>
      <c r="AS53" s="49" t="str">
        <f>IF((ScoreStroke!AS56-deltavsPar!$C$4)&gt;=0,(ScoreStroke!AS56-deltavsPar!$C$4),"  ")</f>
        <v>  </v>
      </c>
      <c r="AT53" s="49" t="str">
        <f>IF((ScoreStroke!AT56-deltavsPar!$C$4)&gt;=0,(ScoreStroke!AT56-deltavsPar!$C$4),"  ")</f>
        <v>  </v>
      </c>
      <c r="AU53" s="49" t="str">
        <f>IF((ScoreStroke!AU56-deltavsPar!$C$4)&gt;=0,(ScoreStroke!AU56-deltavsPar!$C$4),"  ")</f>
        <v>  </v>
      </c>
      <c r="AV53" s="49" t="str">
        <f>IF((ScoreStroke!AV56-deltavsPar!$C$4)&gt;=0,(ScoreStroke!AV56-deltavsPar!$C$4),"  ")</f>
        <v>  </v>
      </c>
      <c r="AW53" s="49" t="str">
        <f>IF((ScoreStroke!AW56-deltavsPar!$C$4)&gt;=0,(ScoreStroke!AW56-deltavsPar!$C$4),"  ")</f>
        <v>  </v>
      </c>
      <c r="AX53" s="49" t="str">
        <f>IF((ScoreStroke!AX56-deltavsPar!$C$4)&gt;=0,(ScoreStroke!AX56-deltavsPar!$C$4),"  ")</f>
        <v>  </v>
      </c>
      <c r="AY53" s="49" t="str">
        <f>IF((ScoreStroke!AY56-deltavsPar!$C$4)&gt;=0,(ScoreStroke!AY56-deltavsPar!$C$4),"  ")</f>
        <v>  </v>
      </c>
      <c r="AZ53" s="49" t="str">
        <f>IF((ScoreStroke!AZ56-deltavsPar!$C$4)&gt;=0,(ScoreStroke!AZ56-deltavsPar!$C$4),"  ")</f>
        <v>  </v>
      </c>
      <c r="BA53" s="49">
        <f>IF((ScoreStroke!BA56-deltavsPar!$C$4)&gt;=0,(ScoreStroke!BA56-deltavsPar!$C$4),"  ")</f>
        <v>51</v>
      </c>
      <c r="BB53" s="1"/>
      <c r="BC53" s="1"/>
      <c r="BD53" s="1"/>
      <c r="BE53" s="1"/>
    </row>
    <row r="54" spans="2:57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N24" sqref="N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80" customWidth="1"/>
  </cols>
  <sheetData>
    <row r="1" ht="15">
      <c r="A1" t="s">
        <v>111</v>
      </c>
    </row>
    <row r="2" spans="4:27" ht="15.75">
      <c r="D2" t="s">
        <v>90</v>
      </c>
      <c r="M2" t="s">
        <v>7</v>
      </c>
      <c r="N2" s="178">
        <v>42037</v>
      </c>
      <c r="Q2" s="139" t="s">
        <v>112</v>
      </c>
      <c r="AA2" s="2"/>
    </row>
    <row r="3" ht="15">
      <c r="AA3" s="2"/>
    </row>
    <row r="4" spans="3:27" ht="15">
      <c r="C4" s="15" t="s">
        <v>11</v>
      </c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 t="s">
        <v>12</v>
      </c>
      <c r="N4" s="15"/>
      <c r="O4" s="15">
        <v>1</v>
      </c>
      <c r="P4" s="15">
        <v>2</v>
      </c>
      <c r="Q4" s="15">
        <v>3</v>
      </c>
      <c r="R4" s="15">
        <v>4</v>
      </c>
      <c r="S4" s="15">
        <v>5</v>
      </c>
      <c r="T4" s="15">
        <v>6</v>
      </c>
      <c r="U4" s="15">
        <v>7</v>
      </c>
      <c r="V4" s="15">
        <v>8</v>
      </c>
      <c r="W4" s="15">
        <v>9</v>
      </c>
      <c r="X4" s="15" t="s">
        <v>13</v>
      </c>
      <c r="Y4" s="15" t="s">
        <v>14</v>
      </c>
      <c r="AA4" s="2"/>
    </row>
    <row r="5" spans="3:27" ht="15">
      <c r="C5" s="17" t="s">
        <v>16</v>
      </c>
      <c r="D5" s="19">
        <v>118</v>
      </c>
      <c r="E5" s="19">
        <v>113</v>
      </c>
      <c r="F5" s="19">
        <v>128</v>
      </c>
      <c r="G5" s="19">
        <v>95</v>
      </c>
      <c r="H5" s="19">
        <v>104</v>
      </c>
      <c r="I5" s="19">
        <v>102</v>
      </c>
      <c r="J5" s="19">
        <v>141</v>
      </c>
      <c r="K5" s="19">
        <v>238</v>
      </c>
      <c r="L5" s="19">
        <v>149</v>
      </c>
      <c r="M5" s="19">
        <f>SUM(D5:L5)</f>
        <v>1188</v>
      </c>
      <c r="N5" s="25"/>
      <c r="O5" s="19">
        <v>118</v>
      </c>
      <c r="P5" s="19">
        <v>113</v>
      </c>
      <c r="Q5" s="19">
        <v>128</v>
      </c>
      <c r="R5" s="19">
        <v>95</v>
      </c>
      <c r="S5" s="19">
        <v>104</v>
      </c>
      <c r="T5" s="19">
        <v>102</v>
      </c>
      <c r="U5" s="19">
        <v>141</v>
      </c>
      <c r="V5" s="19">
        <v>238</v>
      </c>
      <c r="W5" s="19">
        <v>149</v>
      </c>
      <c r="X5" s="19">
        <f>SUM(O5:W5)</f>
        <v>1188</v>
      </c>
      <c r="Y5" s="19">
        <f>M5+X5</f>
        <v>2376</v>
      </c>
      <c r="AA5" s="2"/>
    </row>
    <row r="6" spans="3:27" ht="16.5" thickBot="1">
      <c r="C6" s="27" t="s">
        <v>18</v>
      </c>
      <c r="D6" s="28">
        <v>3</v>
      </c>
      <c r="E6" s="28">
        <v>3</v>
      </c>
      <c r="F6" s="28">
        <v>3</v>
      </c>
      <c r="G6" s="28">
        <v>3</v>
      </c>
      <c r="H6" s="28">
        <v>3</v>
      </c>
      <c r="I6" s="28">
        <v>3</v>
      </c>
      <c r="J6" s="28">
        <v>3</v>
      </c>
      <c r="K6" s="28">
        <v>4</v>
      </c>
      <c r="L6" s="28">
        <v>3</v>
      </c>
      <c r="M6" s="28">
        <f>SUM(D6:L6)</f>
        <v>28</v>
      </c>
      <c r="N6" s="24"/>
      <c r="O6" s="28">
        <v>3</v>
      </c>
      <c r="P6" s="28">
        <v>3</v>
      </c>
      <c r="Q6" s="28">
        <v>3</v>
      </c>
      <c r="R6" s="28">
        <v>3</v>
      </c>
      <c r="S6" s="28">
        <v>3</v>
      </c>
      <c r="T6" s="28">
        <v>3</v>
      </c>
      <c r="U6" s="28">
        <v>3</v>
      </c>
      <c r="V6" s="28">
        <v>4</v>
      </c>
      <c r="W6" s="28">
        <v>3</v>
      </c>
      <c r="X6" s="28">
        <f>SUM(O6:W6)</f>
        <v>28</v>
      </c>
      <c r="Y6" s="28">
        <f>M6+X6</f>
        <v>56</v>
      </c>
      <c r="AA6" s="2"/>
    </row>
    <row r="7" spans="2:27" ht="15">
      <c r="B7" s="87"/>
      <c r="C7" s="89"/>
      <c r="D7" s="81"/>
      <c r="E7" s="81"/>
      <c r="F7" s="81"/>
      <c r="G7" s="81"/>
      <c r="H7" s="81"/>
      <c r="I7" s="81"/>
      <c r="J7" s="81"/>
      <c r="K7" s="81"/>
      <c r="L7" s="81"/>
      <c r="M7" s="81"/>
      <c r="N7" s="89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AA7" s="2"/>
    </row>
    <row r="8" spans="2:26" ht="16.5" thickBot="1">
      <c r="B8" s="133" t="s">
        <v>94</v>
      </c>
      <c r="C8" s="41" t="s">
        <v>46</v>
      </c>
      <c r="D8" s="41">
        <v>3</v>
      </c>
      <c r="E8" s="41">
        <v>4</v>
      </c>
      <c r="F8" s="41">
        <v>6</v>
      </c>
      <c r="G8" s="41">
        <v>4</v>
      </c>
      <c r="H8" s="41">
        <v>5</v>
      </c>
      <c r="I8" s="41">
        <v>4</v>
      </c>
      <c r="J8" s="41">
        <v>4</v>
      </c>
      <c r="K8" s="41">
        <v>5</v>
      </c>
      <c r="L8" s="41">
        <v>6</v>
      </c>
      <c r="M8" s="32">
        <f aca="true" t="shared" si="0" ref="M8:M18">SUM(D8:L8)</f>
        <v>41</v>
      </c>
      <c r="N8" s="32" t="str">
        <f aca="true" t="shared" si="1" ref="N8:N18">C8</f>
        <v>Score </v>
      </c>
      <c r="O8" s="41">
        <v>4</v>
      </c>
      <c r="P8" s="41">
        <v>4</v>
      </c>
      <c r="Q8" s="41">
        <v>5</v>
      </c>
      <c r="R8" s="41">
        <v>4</v>
      </c>
      <c r="S8" s="41">
        <v>4</v>
      </c>
      <c r="T8" s="41">
        <v>4</v>
      </c>
      <c r="U8" s="41">
        <v>6</v>
      </c>
      <c r="V8" s="41">
        <v>6</v>
      </c>
      <c r="W8" s="32">
        <v>4</v>
      </c>
      <c r="X8" s="32">
        <f aca="true" t="shared" si="2" ref="X8:X18">SUM(O8:W8)</f>
        <v>41</v>
      </c>
      <c r="Y8" s="83">
        <f aca="true" t="shared" si="3" ref="Y8:Y18">M8+X8</f>
        <v>82</v>
      </c>
      <c r="Z8" s="180">
        <v>5</v>
      </c>
    </row>
    <row r="9" spans="2:27" ht="15.75">
      <c r="B9" s="80"/>
      <c r="C9" s="97"/>
      <c r="D9" s="91"/>
      <c r="E9" s="91"/>
      <c r="F9" s="91"/>
      <c r="G9" s="91"/>
      <c r="H9" s="91"/>
      <c r="I9" s="91"/>
      <c r="J9" s="91"/>
      <c r="K9" s="91"/>
      <c r="L9" s="91"/>
      <c r="M9" s="91"/>
      <c r="N9" s="97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  <c r="AA9" s="140"/>
    </row>
    <row r="10" spans="2:26" ht="16.5" thickBot="1">
      <c r="B10" s="96" t="s">
        <v>41</v>
      </c>
      <c r="C10" s="41" t="s">
        <v>48</v>
      </c>
      <c r="D10" s="41">
        <v>3</v>
      </c>
      <c r="E10" s="41">
        <v>7</v>
      </c>
      <c r="F10" s="41">
        <v>5</v>
      </c>
      <c r="G10" s="41">
        <v>4</v>
      </c>
      <c r="H10" s="41">
        <v>4</v>
      </c>
      <c r="I10" s="41">
        <v>6</v>
      </c>
      <c r="J10" s="41">
        <v>5</v>
      </c>
      <c r="K10" s="41">
        <v>7</v>
      </c>
      <c r="L10" s="41">
        <v>4</v>
      </c>
      <c r="M10" s="32">
        <f t="shared" si="0"/>
        <v>45</v>
      </c>
      <c r="N10" s="32" t="str">
        <f t="shared" si="1"/>
        <v>Score</v>
      </c>
      <c r="O10" s="41">
        <v>4</v>
      </c>
      <c r="P10" s="41">
        <v>4</v>
      </c>
      <c r="Q10" s="41">
        <v>6</v>
      </c>
      <c r="R10" s="41">
        <v>3</v>
      </c>
      <c r="S10" s="41">
        <v>2</v>
      </c>
      <c r="T10" s="41">
        <v>3</v>
      </c>
      <c r="U10" s="41">
        <v>3</v>
      </c>
      <c r="V10" s="41">
        <v>5</v>
      </c>
      <c r="W10" s="41">
        <v>4</v>
      </c>
      <c r="X10" s="32">
        <f t="shared" si="2"/>
        <v>34</v>
      </c>
      <c r="Y10" s="83">
        <f t="shared" si="3"/>
        <v>79</v>
      </c>
      <c r="Z10" s="179">
        <v>4</v>
      </c>
    </row>
    <row r="11" spans="2:27" ht="15.75">
      <c r="B11" s="87"/>
      <c r="C11" s="89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9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2"/>
      <c r="AA11" s="140"/>
    </row>
    <row r="12" spans="2:26" ht="16.5" thickBot="1">
      <c r="B12" s="95" t="s">
        <v>86</v>
      </c>
      <c r="C12" s="41" t="s">
        <v>46</v>
      </c>
      <c r="D12" s="41">
        <v>5</v>
      </c>
      <c r="E12" s="41">
        <v>5</v>
      </c>
      <c r="F12" s="41">
        <v>5</v>
      </c>
      <c r="G12" s="41">
        <v>5</v>
      </c>
      <c r="H12" s="41">
        <v>4</v>
      </c>
      <c r="I12" s="41">
        <v>4</v>
      </c>
      <c r="J12" s="41">
        <v>3</v>
      </c>
      <c r="K12" s="41">
        <v>5</v>
      </c>
      <c r="L12" s="41">
        <v>5</v>
      </c>
      <c r="M12" s="32">
        <f t="shared" si="0"/>
        <v>41</v>
      </c>
      <c r="N12" s="32" t="str">
        <f t="shared" si="1"/>
        <v>Score </v>
      </c>
      <c r="O12" s="41">
        <v>3</v>
      </c>
      <c r="P12" s="41">
        <v>6</v>
      </c>
      <c r="Q12" s="41">
        <v>4</v>
      </c>
      <c r="R12" s="41">
        <v>4</v>
      </c>
      <c r="S12" s="41">
        <v>5</v>
      </c>
      <c r="T12" s="41">
        <v>5</v>
      </c>
      <c r="U12" s="41">
        <v>4</v>
      </c>
      <c r="V12" s="41">
        <v>5</v>
      </c>
      <c r="W12" s="41">
        <v>6</v>
      </c>
      <c r="X12" s="32">
        <f t="shared" si="2"/>
        <v>42</v>
      </c>
      <c r="Y12" s="83">
        <f t="shared" si="3"/>
        <v>83</v>
      </c>
      <c r="Z12" s="179">
        <v>6</v>
      </c>
    </row>
    <row r="13" spans="2:27" ht="15.75">
      <c r="B13" s="80"/>
      <c r="C13" s="97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7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2"/>
      <c r="AA13" s="140"/>
    </row>
    <row r="14" spans="2:26" ht="16.5" thickBot="1">
      <c r="B14" s="132" t="s">
        <v>108</v>
      </c>
      <c r="C14" s="41" t="s">
        <v>48</v>
      </c>
      <c r="D14" s="41">
        <v>2</v>
      </c>
      <c r="E14" s="41">
        <v>4</v>
      </c>
      <c r="F14" s="41">
        <v>4</v>
      </c>
      <c r="G14" s="41">
        <v>3</v>
      </c>
      <c r="H14" s="41">
        <v>3</v>
      </c>
      <c r="I14" s="41">
        <v>4</v>
      </c>
      <c r="J14" s="41">
        <v>5</v>
      </c>
      <c r="K14" s="41">
        <v>6</v>
      </c>
      <c r="L14" s="41">
        <v>5</v>
      </c>
      <c r="M14" s="32">
        <f t="shared" si="0"/>
        <v>36</v>
      </c>
      <c r="N14" s="32" t="str">
        <f t="shared" si="1"/>
        <v>Score</v>
      </c>
      <c r="O14" s="41">
        <v>4</v>
      </c>
      <c r="P14" s="41">
        <v>5</v>
      </c>
      <c r="Q14" s="41">
        <v>3</v>
      </c>
      <c r="R14" s="41">
        <v>5</v>
      </c>
      <c r="S14" s="41">
        <v>4</v>
      </c>
      <c r="T14" s="41">
        <v>3</v>
      </c>
      <c r="U14" s="41">
        <v>4</v>
      </c>
      <c r="V14" s="41">
        <v>5</v>
      </c>
      <c r="W14" s="41">
        <v>4</v>
      </c>
      <c r="X14" s="32">
        <f t="shared" si="2"/>
        <v>37</v>
      </c>
      <c r="Y14" s="83">
        <f t="shared" si="3"/>
        <v>73</v>
      </c>
      <c r="Z14" s="179">
        <v>1</v>
      </c>
    </row>
    <row r="15" spans="2:27" ht="15.75">
      <c r="B15" s="87"/>
      <c r="C15" s="89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9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2"/>
      <c r="AA15" s="140"/>
    </row>
    <row r="16" spans="2:26" ht="16.5" thickBot="1">
      <c r="B16" s="95" t="s">
        <v>87</v>
      </c>
      <c r="C16" s="41" t="s">
        <v>46</v>
      </c>
      <c r="D16" s="41">
        <v>4</v>
      </c>
      <c r="E16" s="41">
        <v>4</v>
      </c>
      <c r="F16" s="41">
        <v>4</v>
      </c>
      <c r="G16" s="41">
        <v>3</v>
      </c>
      <c r="H16" s="41">
        <v>2</v>
      </c>
      <c r="I16" s="41">
        <v>3</v>
      </c>
      <c r="J16" s="41">
        <v>4</v>
      </c>
      <c r="K16" s="41">
        <v>7</v>
      </c>
      <c r="L16" s="41">
        <v>5</v>
      </c>
      <c r="M16" s="32">
        <f t="shared" si="0"/>
        <v>36</v>
      </c>
      <c r="N16" s="32" t="str">
        <f t="shared" si="1"/>
        <v>Score </v>
      </c>
      <c r="O16" s="41">
        <v>3</v>
      </c>
      <c r="P16" s="41">
        <v>3</v>
      </c>
      <c r="Q16" s="41">
        <v>4</v>
      </c>
      <c r="R16" s="41">
        <v>4</v>
      </c>
      <c r="S16" s="41">
        <v>4</v>
      </c>
      <c r="T16" s="41">
        <v>4</v>
      </c>
      <c r="U16" s="41">
        <v>5</v>
      </c>
      <c r="V16" s="41">
        <v>6</v>
      </c>
      <c r="W16" s="41">
        <v>5</v>
      </c>
      <c r="X16" s="32">
        <f>SUM(O16:W16)</f>
        <v>38</v>
      </c>
      <c r="Y16" s="83">
        <f t="shared" si="3"/>
        <v>74</v>
      </c>
      <c r="Z16" s="179">
        <v>2</v>
      </c>
    </row>
    <row r="17" spans="2:27" ht="16.5" thickBot="1">
      <c r="B17" s="80"/>
      <c r="C17" s="97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7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  <c r="AA17" s="140"/>
    </row>
    <row r="18" spans="2:26" ht="16.5" thickBot="1">
      <c r="B18" s="173" t="s">
        <v>49</v>
      </c>
      <c r="C18" s="174" t="s">
        <v>48</v>
      </c>
      <c r="D18" s="174">
        <v>6</v>
      </c>
      <c r="E18" s="174">
        <v>3</v>
      </c>
      <c r="F18" s="174">
        <v>5</v>
      </c>
      <c r="G18" s="174">
        <v>4</v>
      </c>
      <c r="H18" s="174">
        <v>3</v>
      </c>
      <c r="I18" s="174">
        <v>4</v>
      </c>
      <c r="J18" s="174">
        <v>5</v>
      </c>
      <c r="K18" s="174">
        <v>5</v>
      </c>
      <c r="L18" s="174">
        <v>5</v>
      </c>
      <c r="M18" s="175">
        <f t="shared" si="0"/>
        <v>40</v>
      </c>
      <c r="N18" s="176" t="str">
        <f t="shared" si="1"/>
        <v>Score</v>
      </c>
      <c r="O18" s="174">
        <v>3</v>
      </c>
      <c r="P18" s="174">
        <v>3</v>
      </c>
      <c r="Q18" s="174">
        <v>4</v>
      </c>
      <c r="R18" s="174">
        <v>4</v>
      </c>
      <c r="S18" s="174">
        <v>4</v>
      </c>
      <c r="T18" s="174">
        <v>4</v>
      </c>
      <c r="U18" s="174">
        <v>4</v>
      </c>
      <c r="V18" s="174">
        <v>6</v>
      </c>
      <c r="W18" s="174">
        <v>5</v>
      </c>
      <c r="X18" s="176">
        <f t="shared" si="2"/>
        <v>37</v>
      </c>
      <c r="Y18" s="177">
        <f t="shared" si="3"/>
        <v>77</v>
      </c>
      <c r="Z18" s="179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2015-01-07T11:06:57Z</cp:lastPrinted>
  <dcterms:created xsi:type="dcterms:W3CDTF">2011-01-21T18:10:07Z</dcterms:created>
  <dcterms:modified xsi:type="dcterms:W3CDTF">2015-12-28T20:13:36Z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